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<sst xmlns="http://schemas.openxmlformats.org/spreadsheetml/2006/main" count="300" uniqueCount="283">
  <si>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</si>
  <si>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</si>
  <si>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</si>
  <si>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</si>
  <si>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</si>
  <si>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</si>
  <si>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1.2</t>
  </si>
  <si>
    <t>РАСХОДЫ, Всего</t>
  </si>
  <si>
    <t>КБК</t>
  </si>
  <si>
    <t>0100</t>
  </si>
  <si>
    <t>0102</t>
  </si>
  <si>
    <t>0103</t>
  </si>
  <si>
    <t>2.1</t>
  </si>
  <si>
    <t>2.1.1</t>
  </si>
  <si>
    <t>2.1.2</t>
  </si>
  <si>
    <t>Изменения (+ . -)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</si>
  <si>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</si>
  <si>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</si>
  <si>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</si>
  <si>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</si>
  <si>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</si>
  <si>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</si>
  <si>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</si>
  <si>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</si>
  <si>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</si>
  <si>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</si>
  <si>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</si>
  <si>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</si>
  <si>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</si>
  <si>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</si>
  <si>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</si>
  <si>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</si>
  <si>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</si>
  <si>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</si>
  <si>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</si>
  <si>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</si>
  <si>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</si>
  <si>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</si>
  <si>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</si>
  <si>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</si>
  <si>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</si>
  <si>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</si>
  <si>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</si>
  <si>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</si>
  <si>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</si>
  <si>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</si>
  <si>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</si>
  <si>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</si>
  <si>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</si>
  <si>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</si>
  <si>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</si>
  <si>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</si>
  <si>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</si>
  <si>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</si>
  <si>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</si>
  <si>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</si>
  <si>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</si>
  <si>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</si>
  <si>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</si>
  <si>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</si>
  <si>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</si>
  <si>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</si>
  <si>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</si>
  <si>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</si>
  <si>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</si>
  <si>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</si>
  <si>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</si>
  <si>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</si>
  <si>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</si>
  <si>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</si>
  <si>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</si>
  <si>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</si>
  <si>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</si>
  <si>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</si>
  <si>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</si>
  <si>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</si>
  <si>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</si>
  <si>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</si>
  <si>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</si>
  <si>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</si>
  <si>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</si>
  <si>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</si>
  <si>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</si>
  <si>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</si>
  <si>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2.1.3</t>
  </si>
  <si>
    <t>2.1.4</t>
  </si>
  <si>
    <t>2.1.5</t>
  </si>
  <si>
    <t>2.1.6</t>
  </si>
  <si>
    <t>2.1.7</t>
  </si>
  <si>
    <t>2.1.8</t>
  </si>
  <si>
    <t>2.2</t>
  </si>
  <si>
    <t>2.2.1</t>
  </si>
  <si>
    <t>0104</t>
  </si>
  <si>
    <t>0105</t>
  </si>
  <si>
    <t>0106</t>
  </si>
  <si>
    <t>0107</t>
  </si>
  <si>
    <t>0111</t>
  </si>
  <si>
    <t>0113</t>
  </si>
  <si>
    <t>0200</t>
  </si>
  <si>
    <t>0203</t>
  </si>
  <si>
    <t>2.3</t>
  </si>
  <si>
    <t>2.3.1</t>
  </si>
  <si>
    <t>2.3.2</t>
  </si>
  <si>
    <t>2.3.3</t>
  </si>
  <si>
    <t>2.4</t>
  </si>
  <si>
    <t>0300</t>
  </si>
  <si>
    <t>0309</t>
  </si>
  <si>
    <t>0310</t>
  </si>
  <si>
    <t>0311</t>
  </si>
  <si>
    <t>0400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</si>
  <si>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</si>
  <si>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</si>
  <si>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</si>
  <si>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</si>
  <si>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</si>
  <si>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</si>
  <si>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</si>
  <si>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</si>
  <si>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0401</t>
  </si>
  <si>
    <t>0405</t>
  </si>
  <si>
    <t>0406</t>
  </si>
  <si>
    <t>0407</t>
  </si>
  <si>
    <t>0408</t>
  </si>
  <si>
    <t>0409</t>
  </si>
  <si>
    <t>0410</t>
  </si>
  <si>
    <t>0412</t>
  </si>
  <si>
    <t>2.5</t>
  </si>
  <si>
    <t>0500</t>
  </si>
  <si>
    <t>2.5.1</t>
  </si>
  <si>
    <t>2.5.2</t>
  </si>
  <si>
    <t>2.5.3</t>
  </si>
  <si>
    <t>0501</t>
  </si>
  <si>
    <t>0502</t>
  </si>
  <si>
    <t>0505</t>
  </si>
  <si>
    <t>2.6</t>
  </si>
  <si>
    <t>2.6.1</t>
  </si>
  <si>
    <t>2.6.2</t>
  </si>
  <si>
    <t>2.6.3</t>
  </si>
  <si>
    <t>0600</t>
  </si>
  <si>
    <t>0603</t>
  </si>
  <si>
    <t>0604</t>
  </si>
  <si>
    <t>0605</t>
  </si>
  <si>
    <t>2.7</t>
  </si>
  <si>
    <t>2.7.1</t>
  </si>
  <si>
    <t>2.7.2</t>
  </si>
  <si>
    <t>2.7.3</t>
  </si>
  <si>
    <t>2.7.4</t>
  </si>
  <si>
    <t>2.7.5</t>
  </si>
  <si>
    <t>2.7.6</t>
  </si>
  <si>
    <t>0700</t>
  </si>
  <si>
    <t>0701</t>
  </si>
  <si>
    <t>0702</t>
  </si>
  <si>
    <t>0704</t>
  </si>
  <si>
    <t>0705</t>
  </si>
  <si>
    <t>0707</t>
  </si>
  <si>
    <t>0709</t>
  </si>
  <si>
    <t>2.8</t>
  </si>
  <si>
    <t>2.8.1</t>
  </si>
  <si>
    <t>2.8.2</t>
  </si>
  <si>
    <t>2.8.3</t>
  </si>
  <si>
    <t>0800</t>
  </si>
  <si>
    <t>0801</t>
  </si>
  <si>
    <t>0802</t>
  </si>
  <si>
    <t>0804</t>
  </si>
  <si>
    <t>2.9</t>
  </si>
  <si>
    <t>2.9.1</t>
  </si>
  <si>
    <t>2.9.2</t>
  </si>
  <si>
    <t>2.9.3</t>
  </si>
  <si>
    <t>2.9.4</t>
  </si>
  <si>
    <t>2.9.5</t>
  </si>
  <si>
    <t>2.9.6</t>
  </si>
  <si>
    <t>0900</t>
  </si>
  <si>
    <t>0901</t>
  </si>
  <si>
    <t>0902</t>
  </si>
  <si>
    <t>0904</t>
  </si>
  <si>
    <t>0905</t>
  </si>
  <si>
    <t>0906</t>
  </si>
  <si>
    <t>0909</t>
  </si>
  <si>
    <t>2.10</t>
  </si>
  <si>
    <t>2.10.1</t>
  </si>
  <si>
    <t>2.10.2</t>
  </si>
  <si>
    <t>2.10.3</t>
  </si>
  <si>
    <t>2.10.4</t>
  </si>
  <si>
    <t>2.10.5</t>
  </si>
  <si>
    <t>1000</t>
  </si>
  <si>
    <t>1001</t>
  </si>
  <si>
    <t>1002</t>
  </si>
  <si>
    <t>1003</t>
  </si>
  <si>
    <t>1004</t>
  </si>
  <si>
    <t>1006</t>
  </si>
  <si>
    <t>2.11</t>
  </si>
  <si>
    <t>2.11.1</t>
  </si>
  <si>
    <t>2.11.2</t>
  </si>
  <si>
    <t>2.11.3</t>
  </si>
  <si>
    <t>1100</t>
  </si>
  <si>
    <t>1102</t>
  </si>
  <si>
    <t>1103</t>
  </si>
  <si>
    <t>1105</t>
  </si>
  <si>
    <t>2.12</t>
  </si>
  <si>
    <t>2.12.1</t>
  </si>
  <si>
    <t>1200</t>
  </si>
  <si>
    <t>1202</t>
  </si>
  <si>
    <t>2.13</t>
  </si>
  <si>
    <t>2.13.1</t>
  </si>
  <si>
    <t>1300</t>
  </si>
  <si>
    <t>1301</t>
  </si>
  <si>
    <t>2.14</t>
  </si>
  <si>
    <t>2.14.1</t>
  </si>
  <si>
    <t>2.14.2</t>
  </si>
  <si>
    <t>2.14.3</t>
  </si>
  <si>
    <t>1400</t>
  </si>
  <si>
    <t>1401</t>
  </si>
  <si>
    <t>1402</t>
  </si>
  <si>
    <t>1403</t>
  </si>
  <si>
    <t>Благоустройство</t>
  </si>
  <si>
    <t>0503</t>
  </si>
  <si>
    <t>2.5.4</t>
  </si>
  <si>
    <t>0314</t>
  </si>
  <si>
    <t>Другие вопросы в области национальной безопасности и правоохранительной деятельности</t>
  </si>
  <si>
    <t>2.3.4</t>
  </si>
  <si>
    <t>ДЕФИЦИТ</t>
  </si>
  <si>
    <t>3.</t>
  </si>
  <si>
    <t>2.</t>
  </si>
  <si>
    <t>Безвозмездные поступления</t>
  </si>
  <si>
    <t xml:space="preserve"> 2 00 00000 00 0000 000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</si>
  <si>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</si>
  <si>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</si>
  <si>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</si>
  <si>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</si>
  <si>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</si>
  <si>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</si>
  <si>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</si>
  <si>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>Безвозмездные поступления от государственных (муниципальных) организаций</t>
  </si>
  <si>
    <t>2 03 00000 00 0000 000</t>
  </si>
  <si>
    <t>Безвозмездные поступления от негосударственных организаций</t>
  </si>
  <si>
    <t>2 04 00000 00 0000 000</t>
  </si>
  <si>
    <t xml:space="preserve">Прочие безвозмездные поступления   </t>
  </si>
  <si>
    <t>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</si>
  <si>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</si>
  <si>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</si>
  <si>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</si>
  <si>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</si>
  <si>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0703</t>
  </si>
  <si>
    <t>Дополнительное образование детей</t>
  </si>
  <si>
    <t>2.7.7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</si>
  <si>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</si>
  <si>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</si>
  <si>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</si>
  <si>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</si>
  <si>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</si>
  <si>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</si>
  <si>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</si>
  <si>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</si>
  <si>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</si>
  <si>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</si>
  <si>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</si>
  <si>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</si>
  <si>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</si>
  <si>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</si>
  <si>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</si>
  <si>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</si>
  <si>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 Сборы за пользование объектами животного мира и за пользование объектами водных биологических ресурсов</t>
  </si>
  <si>
    <t xml:space="preserve">000 1 07 04000 01 0000 110 </t>
  </si>
  <si>
    <t xml:space="preserve"> 000 1 00 00000 00 0000 000 </t>
  </si>
  <si>
    <t>2 02 10000 00 0000 151</t>
  </si>
  <si>
    <t>2 02 20000 00 0000 151</t>
  </si>
  <si>
    <t>2 02 30000 00 0000 151</t>
  </si>
  <si>
    <t>2 02 40000 00 0000 151</t>
  </si>
  <si>
    <t>2 02 90000 00 0000 151</t>
  </si>
  <si>
    <t>2.11.4</t>
  </si>
  <si>
    <t xml:space="preserve">Физическая культура </t>
  </si>
  <si>
    <t>1101</t>
  </si>
  <si>
    <t>Воспроизводство минерально-сырьевой базы</t>
  </si>
  <si>
    <t>0404</t>
  </si>
  <si>
    <t>Закон ЗК "О бюджете ЗК на 2018 год и плановый период 2019  и 2020 годов" от 26.12.2017г № 1544-ЗЗК</t>
  </si>
  <si>
    <t>Закон ЗК "О бюджете ЗК на 2018 год и плановый период 2019  и 2020 годов" от 26.12.2017г № 1544-ЗЗК (в редакции 1580-ЗЗК от 24.04.18 г)</t>
  </si>
  <si>
    <t>Закон ЗК "О бюджете ЗК на 2018 год и плановый период 2019  и 2020 годов" от 26.12.2017г № 1544-ЗЗК (в редакции 1-ЗЗК от .0.18 г)</t>
  </si>
  <si>
    <t>Закон ЗК "О бюджете ЗК на 2018 год и плановый период 2019  и 2020 годов" от 26.12.2017г № 1544-ЗЗК (в редакции 1596-ЗЗК от 14.06.18 г)</t>
  </si>
  <si>
    <t>Закон ЗК "О бюджете ЗК на 2018 год и плановый период 2019  и 2020 годов" от 26.12.2017г № 1544-ЗЗК (в редакции 1655-ЗЗК от 22.11.18 г)</t>
  </si>
  <si>
    <t>Закон ЗК "О бюджете ЗК на 2018 год и плановый период 2019  и 2020 годов" от 26.12.2017г № 1544-ЗЗК (в редакции 1666-ЗЗК от 19.12.18 г)</t>
  </si>
  <si>
    <t>2.4.9</t>
  </si>
  <si>
    <t>Закон ЗК "О бюджете ЗК на 2018 год и плановый период 2019  и 2020 годов" от 26.12.2017г № 1544-ЗЗК (в редакции 1644-ЗЗК от 24.10.18 г)</t>
  </si>
  <si>
    <t>Сведения о внесенных изменениях в закон о бюджете на 2018 год и на плановый период 2019 и 2020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</si>
</sst>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horizontal="left" wrapText="1" indent="2"/>
      <protection/>
    </xf>
    <xf numFmtId="49" fontId="27" fillId="0" borderId="2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12" xfId="0" applyFont="1" applyBorder="1" applyAlignment="1">
      <alignment/>
    </xf>
    <xf numFmtId="49" fontId="43" fillId="0" borderId="12" xfId="0" applyNumberFormat="1" applyFont="1" applyBorder="1" applyAlignment="1">
      <alignment/>
    </xf>
    <xf numFmtId="0" fontId="44" fillId="0" borderId="13" xfId="0" applyNumberFormat="1" applyFont="1" applyFill="1" applyBorder="1" applyAlignment="1">
      <alignment vertical="center" wrapText="1"/>
    </xf>
    <xf numFmtId="0" fontId="43" fillId="0" borderId="13" xfId="0" applyNumberFormat="1" applyFont="1" applyFill="1" applyBorder="1" applyAlignment="1">
      <alignment vertical="center" wrapText="1"/>
    </xf>
    <xf numFmtId="49" fontId="43" fillId="0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43" fillId="12" borderId="12" xfId="0" applyNumberFormat="1" applyFont="1" applyFill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/>
    </xf>
    <xf numFmtId="164" fontId="43" fillId="12" borderId="12" xfId="0" applyNumberFormat="1" applyFont="1" applyFill="1" applyBorder="1" applyAlignment="1">
      <alignment/>
    </xf>
    <xf numFmtId="164" fontId="43" fillId="0" borderId="12" xfId="0" applyNumberFormat="1" applyFont="1" applyBorder="1" applyAlignment="1">
      <alignment/>
    </xf>
    <xf numFmtId="164" fontId="43" fillId="0" borderId="12" xfId="0" applyNumberFormat="1" applyFont="1" applyFill="1" applyBorder="1" applyAlignment="1">
      <alignment/>
    </xf>
    <xf numFmtId="49" fontId="43" fillId="0" borderId="14" xfId="0" applyNumberFormat="1" applyFont="1" applyBorder="1" applyAlignment="1">
      <alignment/>
    </xf>
    <xf numFmtId="0" fontId="43" fillId="0" borderId="15" xfId="0" applyNumberFormat="1" applyFont="1" applyFill="1" applyBorder="1" applyAlignment="1">
      <alignment vertical="center" wrapText="1"/>
    </xf>
    <xf numFmtId="164" fontId="43" fillId="0" borderId="14" xfId="0" applyNumberFormat="1" applyFont="1" applyBorder="1" applyAlignment="1">
      <alignment/>
    </xf>
    <xf numFmtId="164" fontId="43" fillId="12" borderId="14" xfId="0" applyNumberFormat="1" applyFont="1" applyFill="1" applyBorder="1" applyAlignment="1">
      <alignment/>
    </xf>
    <xf numFmtId="0" fontId="44" fillId="0" borderId="12" xfId="0" applyNumberFormat="1" applyFont="1" applyFill="1" applyBorder="1" applyAlignment="1">
      <alignment vertical="center" wrapText="1"/>
    </xf>
    <xf numFmtId="0" fontId="43" fillId="0" borderId="12" xfId="0" applyNumberFormat="1" applyFont="1" applyFill="1" applyBorder="1" applyAlignment="1">
      <alignment vertical="center" wrapText="1"/>
    </xf>
    <xf numFmtId="164" fontId="45" fillId="12" borderId="12" xfId="0" applyNumberFormat="1" applyFont="1" applyFill="1" applyBorder="1" applyAlignment="1">
      <alignment/>
    </xf>
    <xf numFmtId="49" fontId="45" fillId="0" borderId="12" xfId="0" applyNumberFormat="1" applyFont="1" applyBorder="1" applyAlignment="1">
      <alignment/>
    </xf>
    <xf numFmtId="164" fontId="45" fillId="0" borderId="12" xfId="0" applyNumberFormat="1" applyFont="1" applyBorder="1" applyAlignment="1">
      <alignment/>
    </xf>
    <xf numFmtId="0" fontId="34" fillId="0" borderId="0" xfId="0" applyFont="1" applyAlignment="1">
      <alignment/>
    </xf>
    <xf numFmtId="0" fontId="43" fillId="0" borderId="0" xfId="0" applyFont="1" applyAlignment="1">
      <alignment/>
    </xf>
    <xf numFmtId="164" fontId="45" fillId="0" borderId="12" xfId="0" applyNumberFormat="1" applyFont="1" applyFill="1" applyBorder="1" applyAlignment="1">
      <alignment/>
    </xf>
    <xf numFmtId="0" fontId="46" fillId="12" borderId="12" xfId="0" applyFont="1" applyFill="1" applyBorder="1" applyAlignment="1">
      <alignment/>
    </xf>
    <xf numFmtId="164" fontId="46" fillId="12" borderId="12" xfId="0" applyNumberFormat="1" applyFont="1" applyFill="1" applyBorder="1" applyAlignment="1">
      <alignment/>
    </xf>
    <xf numFmtId="164" fontId="43" fillId="0" borderId="14" xfId="0" applyNumberFormat="1" applyFont="1" applyFill="1" applyBorder="1" applyAlignment="1">
      <alignment/>
    </xf>
    <xf numFmtId="49" fontId="43" fillId="0" borderId="12" xfId="0" applyNumberFormat="1" applyFont="1" applyBorder="1" applyAlignment="1">
      <alignment horizontal="center" vertical="center"/>
    </xf>
    <xf numFmtId="49" fontId="46" fillId="12" borderId="12" xfId="0" applyNumberFormat="1" applyFont="1" applyFill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6" fillId="0" borderId="0" xfId="0" applyFont="1" applyAlignment="1">
      <alignment/>
    </xf>
    <xf numFmtId="0" fontId="43" fillId="0" borderId="12" xfId="0" applyFont="1" applyBorder="1" applyAlignment="1">
      <alignment wrapText="1"/>
    </xf>
    <xf numFmtId="164" fontId="43" fillId="0" borderId="0" xfId="0" applyNumberFormat="1" applyFont="1" applyAlignment="1">
      <alignment/>
    </xf>
    <xf numFmtId="0" fontId="47" fillId="0" borderId="0" xfId="0" applyFont="1" applyAlignment="1">
      <alignment/>
    </xf>
    <xf numFmtId="49" fontId="43" fillId="11" borderId="12" xfId="0" applyNumberFormat="1" applyFont="1" applyFill="1" applyBorder="1" applyAlignment="1">
      <alignment horizontal="center" vertical="center"/>
    </xf>
    <xf numFmtId="0" fontId="43" fillId="11" borderId="12" xfId="0" applyFont="1" applyFill="1" applyBorder="1" applyAlignment="1">
      <alignment/>
    </xf>
    <xf numFmtId="164" fontId="43" fillId="11" borderId="12" xfId="0" applyNumberFormat="1" applyFont="1" applyFill="1" applyBorder="1" applyAlignment="1">
      <alignment/>
    </xf>
    <xf numFmtId="0" fontId="48" fillId="0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3" fillId="0" borderId="12" xfId="0" applyFont="1" applyBorder="1" applyAlignment="1">
      <alignment horizontal="center" vertical="center"/>
    </xf>
    <xf numFmtId="49" fontId="43" fillId="11" borderId="16" xfId="0" applyNumberFormat="1" applyFont="1" applyFill="1" applyBorder="1" applyAlignment="1">
      <alignment horizontal="center" vertical="center"/>
    </xf>
    <xf numFmtId="0" fontId="43" fillId="11" borderId="16" xfId="0" applyFont="1" applyFill="1" applyBorder="1" applyAlignment="1">
      <alignment/>
    </xf>
    <xf numFmtId="164" fontId="43" fillId="11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45" fillId="33" borderId="12" xfId="0" applyNumberFormat="1" applyFont="1" applyFill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08"/>
  <sheetViews>
    <sheetView tabSelected="1" zoomScale="90" zoomScaleNormal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X2"/>
    </sheetView>
  </sheetViews>
  <sheetFormatPr defaultColWidth="9.140625" defaultRowHeight="15"/>
  <cols>
    <col min="1" max="1" width="7.7109375" style="22" customWidth="1"/>
    <col min="2" max="2" width="38.8515625" style="0" customWidth="1"/>
    <col min="3" max="3" width="24.57421875" style="0" customWidth="1"/>
    <col min="4" max="4" width="22.8515625" style="6" customWidth="1"/>
    <col min="5" max="5" width="22.28125" style="6" customWidth="1"/>
    <col min="6" max="6" width="25.140625" style="6" customWidth="1"/>
    <col min="7" max="7" width="21.28125" style="6" customWidth="1"/>
    <col min="8" max="8" width="26.00390625" style="6" customWidth="1"/>
    <col min="9" max="9" width="20.57421875" style="6" hidden="1" customWidth="1"/>
    <col min="10" max="10" width="24.7109375" style="6" hidden="1" customWidth="1"/>
    <col min="11" max="11" width="21.7109375" style="6" hidden="1" customWidth="1"/>
    <col min="12" max="12" width="24.8515625" style="6" hidden="1" customWidth="1"/>
    <col min="13" max="13" width="19.57421875" style="6" hidden="1" customWidth="1"/>
    <col min="14" max="14" width="25.00390625" style="35" hidden="1" customWidth="1"/>
    <col min="15" max="15" width="22.00390625" style="35" hidden="1" customWidth="1"/>
    <col min="16" max="16" width="27.28125" style="35" hidden="1" customWidth="1"/>
    <col min="17" max="17" width="24.00390625" style="35" hidden="1" customWidth="1"/>
    <col min="18" max="18" width="27.421875" style="35" hidden="1" customWidth="1"/>
    <col min="19" max="23" width="25.7109375" style="0" customWidth="1"/>
    <col min="24" max="24" width="27.8515625" style="0" customWidth="1"/>
  </cols>
  <sheetData>
    <row r="2" spans="1:24" ht="15.75" customHeight="1">
      <c r="A2" s="50" t="s">
        <v>282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4" spans="1:24" ht="90">
      <c r="A4" s="49" t="s">
        <v>0</v>
      </c>
      <c r="B4" s="49"/>
      <c r="C4" s="42" t="s">
        <v>8</v>
      </c>
      <c r="D4" s="7" t="s">
        <v>274</v>
      </c>
      <c r="E4" s="8" t="s">
        <v>15</v>
      </c>
      <c r="F4" s="7" t="s">
        <v>275</v>
      </c>
      <c r="G4" s="8" t="s">
        <v>15</v>
      </c>
      <c r="H4" s="7" t="s">
        <v>277</v>
      </c>
      <c r="I4" s="8" t="s">
        <v>15</v>
      </c>
      <c r="J4" s="7" t="s">
        <v>276</v>
      </c>
      <c r="K4" s="8" t="s">
        <v>15</v>
      </c>
      <c r="L4" s="7" t="s">
        <v>276</v>
      </c>
      <c r="M4" s="8" t="s">
        <v>15</v>
      </c>
      <c r="N4" s="7" t="s">
        <v>276</v>
      </c>
      <c r="O4" s="8" t="s">
        <v>15</v>
      </c>
      <c r="P4" s="7"/>
      <c r="Q4" s="8" t="s">
        <v>15</v>
      </c>
      <c r="R4" s="7"/>
      <c r="S4" s="8" t="s">
        <v>15</v>
      </c>
      <c r="T4" s="7" t="s">
        <v>281</v>
      </c>
      <c r="U4" s="8" t="s">
        <v>15</v>
      </c>
      <c r="V4" s="7" t="s">
        <v>278</v>
      </c>
      <c r="W4" s="8" t="s">
        <v>15</v>
      </c>
      <c r="X4" s="7" t="s">
        <v>279</v>
      </c>
    </row>
    <row r="5" spans="1:24" s="36" customFormat="1" ht="15">
      <c r="A5" s="28">
        <v>1</v>
      </c>
      <c r="B5" s="24" t="s">
        <v>2</v>
      </c>
      <c r="C5" s="24"/>
      <c r="D5" s="25">
        <f>D7+D18</f>
        <v>52392144.599999994</v>
      </c>
      <c r="E5" s="25">
        <f aca="true" t="shared" si="0" ref="E5:X5">E7+E18</f>
        <v>2684791.6000000015</v>
      </c>
      <c r="F5" s="25">
        <f t="shared" si="0"/>
        <v>55076936.2</v>
      </c>
      <c r="G5" s="25">
        <f t="shared" si="0"/>
        <v>1706818.9999999963</v>
      </c>
      <c r="H5" s="25">
        <f t="shared" si="0"/>
        <v>56783755.199999996</v>
      </c>
      <c r="I5" s="25">
        <f t="shared" si="0"/>
        <v>-54374264.599999994</v>
      </c>
      <c r="J5" s="25">
        <f>J7+J18</f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5">
        <f t="shared" si="0"/>
        <v>0</v>
      </c>
      <c r="P5" s="25">
        <f t="shared" si="0"/>
        <v>0</v>
      </c>
      <c r="Q5" s="25">
        <f t="shared" si="0"/>
        <v>0</v>
      </c>
      <c r="R5" s="25">
        <f t="shared" si="0"/>
        <v>0</v>
      </c>
      <c r="S5" s="25">
        <f t="shared" si="0"/>
        <v>428263.0000000037</v>
      </c>
      <c r="T5" s="25">
        <f t="shared" si="0"/>
        <v>57212018.2</v>
      </c>
      <c r="U5" s="25">
        <f t="shared" si="0"/>
        <v>1067050</v>
      </c>
      <c r="V5" s="25">
        <f t="shared" si="0"/>
        <v>58279068.2</v>
      </c>
      <c r="W5" s="25">
        <f t="shared" si="0"/>
        <v>1571744.5999999978</v>
      </c>
      <c r="X5" s="25">
        <f t="shared" si="0"/>
        <v>59850812.8</v>
      </c>
    </row>
    <row r="6" spans="1:24" ht="15">
      <c r="A6" s="27"/>
      <c r="B6" s="1" t="s">
        <v>1</v>
      </c>
      <c r="C6" s="1"/>
      <c r="D6" s="9"/>
      <c r="E6" s="10"/>
      <c r="F6" s="9"/>
      <c r="G6" s="10"/>
      <c r="H6" s="9"/>
      <c r="I6" s="10"/>
      <c r="J6" s="9"/>
      <c r="K6" s="10"/>
      <c r="L6" s="9"/>
      <c r="M6" s="10"/>
      <c r="N6" s="9"/>
      <c r="O6" s="10"/>
      <c r="P6" s="9"/>
      <c r="Q6" s="10"/>
      <c r="R6" s="9"/>
      <c r="S6" s="46"/>
      <c r="T6" s="9"/>
      <c r="U6" s="46"/>
      <c r="V6" s="9"/>
      <c r="W6" s="46"/>
      <c r="X6" s="9"/>
    </row>
    <row r="7" spans="1:24" ht="15">
      <c r="A7" s="37" t="s">
        <v>3</v>
      </c>
      <c r="B7" s="38" t="s">
        <v>4</v>
      </c>
      <c r="C7" s="38" t="s">
        <v>263</v>
      </c>
      <c r="D7" s="39">
        <v>31335781</v>
      </c>
      <c r="E7" s="39">
        <f>F7-D7</f>
        <v>1647652.3999999985</v>
      </c>
      <c r="F7" s="39">
        <v>32983433.4</v>
      </c>
      <c r="G7" s="39">
        <f>H7-F7</f>
        <v>0</v>
      </c>
      <c r="H7" s="39">
        <v>32983433.4</v>
      </c>
      <c r="I7" s="39">
        <f>SUM(I9:I17)</f>
        <v>-30573942.8</v>
      </c>
      <c r="J7" s="39"/>
      <c r="K7" s="39">
        <f>SUM(K9:K17)</f>
        <v>0</v>
      </c>
      <c r="L7" s="39">
        <f>J7+K7</f>
        <v>0</v>
      </c>
      <c r="M7" s="39"/>
      <c r="N7" s="39"/>
      <c r="O7" s="39"/>
      <c r="P7" s="39"/>
      <c r="Q7" s="39"/>
      <c r="R7" s="39"/>
      <c r="S7" s="39">
        <f>T7-H7</f>
        <v>0</v>
      </c>
      <c r="T7" s="39">
        <v>32983433.4</v>
      </c>
      <c r="U7" s="10">
        <f>V7-T7</f>
        <v>263984</v>
      </c>
      <c r="V7" s="39">
        <v>33247417.4</v>
      </c>
      <c r="W7" s="10">
        <f>X7-V7</f>
        <v>0</v>
      </c>
      <c r="X7" s="39">
        <v>33247417.4</v>
      </c>
    </row>
    <row r="8" spans="1:24" ht="15">
      <c r="A8" s="27"/>
      <c r="B8" s="1" t="s">
        <v>5</v>
      </c>
      <c r="C8" s="1"/>
      <c r="D8" s="9"/>
      <c r="E8" s="10"/>
      <c r="F8" s="9"/>
      <c r="G8" s="10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10"/>
      <c r="X8" s="9"/>
    </row>
    <row r="9" spans="1:24" ht="15.75" customHeight="1">
      <c r="A9" s="27"/>
      <c r="B9" s="34" t="s">
        <v>245</v>
      </c>
      <c r="C9" s="34" t="s">
        <v>246</v>
      </c>
      <c r="D9" s="9">
        <v>7264372</v>
      </c>
      <c r="E9" s="10">
        <f>F9-D9</f>
        <v>715803</v>
      </c>
      <c r="F9" s="9">
        <v>7980175</v>
      </c>
      <c r="G9" s="10">
        <f>H9-F9</f>
        <v>0</v>
      </c>
      <c r="H9" s="9">
        <v>7980175</v>
      </c>
      <c r="I9" s="10">
        <f aca="true" t="shared" si="1" ref="I9:I17">J9-H9</f>
        <v>-7980175</v>
      </c>
      <c r="J9" s="9"/>
      <c r="K9" s="10">
        <v>0</v>
      </c>
      <c r="L9" s="9">
        <f aca="true" t="shared" si="2" ref="L9:L17">J9+K9</f>
        <v>0</v>
      </c>
      <c r="M9" s="10"/>
      <c r="N9" s="9"/>
      <c r="O9" s="10"/>
      <c r="P9" s="9"/>
      <c r="Q9" s="10"/>
      <c r="R9" s="9"/>
      <c r="S9" s="10">
        <f aca="true" t="shared" si="3" ref="S9:S17">T9-H9</f>
        <v>0</v>
      </c>
      <c r="T9" s="9">
        <v>7980175</v>
      </c>
      <c r="U9" s="10">
        <f>V9-T9</f>
        <v>-697202</v>
      </c>
      <c r="V9" s="9">
        <v>7282973</v>
      </c>
      <c r="W9" s="10">
        <f>X9-V9</f>
        <v>0</v>
      </c>
      <c r="X9" s="9">
        <v>7282973</v>
      </c>
    </row>
    <row r="10" spans="1:24" ht="16.5" customHeight="1">
      <c r="A10" s="27"/>
      <c r="B10" s="34" t="s">
        <v>247</v>
      </c>
      <c r="C10" s="34" t="s">
        <v>248</v>
      </c>
      <c r="D10" s="9">
        <v>13031926</v>
      </c>
      <c r="E10" s="10">
        <f aca="true" t="shared" si="4" ref="E10:E17">F10-D10</f>
        <v>334790</v>
      </c>
      <c r="F10" s="9">
        <v>13366716</v>
      </c>
      <c r="G10" s="10">
        <f aca="true" t="shared" si="5" ref="G10:G17">H10-F10</f>
        <v>0</v>
      </c>
      <c r="H10" s="9">
        <f aca="true" t="shared" si="6" ref="H10:H17">F10</f>
        <v>13366716</v>
      </c>
      <c r="I10" s="10">
        <f t="shared" si="1"/>
        <v>-13366716</v>
      </c>
      <c r="J10" s="9"/>
      <c r="K10" s="10">
        <v>0</v>
      </c>
      <c r="L10" s="9">
        <f t="shared" si="2"/>
        <v>0</v>
      </c>
      <c r="M10" s="10"/>
      <c r="N10" s="9"/>
      <c r="O10" s="10"/>
      <c r="P10" s="9"/>
      <c r="Q10" s="10"/>
      <c r="R10" s="9"/>
      <c r="S10" s="10">
        <f t="shared" si="3"/>
        <v>0</v>
      </c>
      <c r="T10" s="9">
        <v>13366716</v>
      </c>
      <c r="U10" s="10">
        <f aca="true" t="shared" si="7" ref="U10:U17">V10-T10</f>
        <v>376076</v>
      </c>
      <c r="V10" s="9">
        <v>13742792</v>
      </c>
      <c r="W10" s="10">
        <f aca="true" t="shared" si="8" ref="W10:W17">X10-V10</f>
        <v>0</v>
      </c>
      <c r="X10" s="9">
        <v>13742792</v>
      </c>
    </row>
    <row r="11" spans="1:24" ht="45">
      <c r="A11" s="27"/>
      <c r="B11" s="34" t="s">
        <v>249</v>
      </c>
      <c r="C11" s="34" t="s">
        <v>250</v>
      </c>
      <c r="D11" s="9">
        <v>2123234</v>
      </c>
      <c r="E11" s="10">
        <f t="shared" si="4"/>
        <v>331063.7999999998</v>
      </c>
      <c r="F11" s="9">
        <v>2454297.8</v>
      </c>
      <c r="G11" s="10">
        <f t="shared" si="5"/>
        <v>0</v>
      </c>
      <c r="H11" s="9">
        <v>2454297.8</v>
      </c>
      <c r="I11" s="10">
        <f t="shared" si="1"/>
        <v>-2454297.8</v>
      </c>
      <c r="J11" s="9"/>
      <c r="K11" s="10">
        <v>0</v>
      </c>
      <c r="L11" s="9">
        <f t="shared" si="2"/>
        <v>0</v>
      </c>
      <c r="M11" s="10"/>
      <c r="N11" s="9"/>
      <c r="O11" s="10"/>
      <c r="P11" s="9"/>
      <c r="Q11" s="10"/>
      <c r="R11" s="9"/>
      <c r="S11" s="10">
        <f t="shared" si="3"/>
        <v>0</v>
      </c>
      <c r="T11" s="9">
        <v>2454297.8</v>
      </c>
      <c r="U11" s="10">
        <f t="shared" si="7"/>
        <v>65577.1000000001</v>
      </c>
      <c r="V11" s="9">
        <v>2519874.9</v>
      </c>
      <c r="W11" s="10">
        <f t="shared" si="8"/>
        <v>0</v>
      </c>
      <c r="X11" s="9">
        <v>2519874.9</v>
      </c>
    </row>
    <row r="12" spans="1:24" ht="29.25" customHeight="1">
      <c r="A12" s="27"/>
      <c r="B12" s="34" t="s">
        <v>251</v>
      </c>
      <c r="C12" s="34" t="s">
        <v>252</v>
      </c>
      <c r="D12" s="9">
        <v>1272177</v>
      </c>
      <c r="E12" s="10">
        <f t="shared" si="4"/>
        <v>0</v>
      </c>
      <c r="F12" s="9">
        <f aca="true" t="shared" si="9" ref="F12:F17">D12</f>
        <v>1272177</v>
      </c>
      <c r="G12" s="10">
        <f t="shared" si="5"/>
        <v>0</v>
      </c>
      <c r="H12" s="9">
        <f t="shared" si="6"/>
        <v>1272177</v>
      </c>
      <c r="I12" s="10">
        <f t="shared" si="1"/>
        <v>0</v>
      </c>
      <c r="J12" s="9">
        <f aca="true" t="shared" si="10" ref="J12:J17">H12</f>
        <v>1272177</v>
      </c>
      <c r="K12" s="10">
        <v>0</v>
      </c>
      <c r="L12" s="9">
        <f t="shared" si="2"/>
        <v>1272177</v>
      </c>
      <c r="M12" s="10"/>
      <c r="N12" s="9"/>
      <c r="O12" s="10"/>
      <c r="P12" s="9"/>
      <c r="Q12" s="10"/>
      <c r="R12" s="9"/>
      <c r="S12" s="10">
        <f t="shared" si="3"/>
        <v>0</v>
      </c>
      <c r="T12" s="9">
        <v>1272177</v>
      </c>
      <c r="U12" s="10">
        <f t="shared" si="7"/>
        <v>130091</v>
      </c>
      <c r="V12" s="9">
        <v>1402268</v>
      </c>
      <c r="W12" s="10">
        <f t="shared" si="8"/>
        <v>0</v>
      </c>
      <c r="X12" s="9">
        <v>1402268</v>
      </c>
    </row>
    <row r="13" spans="1:24" ht="17.25" customHeight="1">
      <c r="A13" s="27"/>
      <c r="B13" s="34" t="s">
        <v>253</v>
      </c>
      <c r="C13" s="34" t="s">
        <v>254</v>
      </c>
      <c r="D13" s="9">
        <v>5201473</v>
      </c>
      <c r="E13" s="10">
        <f t="shared" si="4"/>
        <v>0</v>
      </c>
      <c r="F13" s="9">
        <f t="shared" si="9"/>
        <v>5201473</v>
      </c>
      <c r="G13" s="10">
        <f t="shared" si="5"/>
        <v>0</v>
      </c>
      <c r="H13" s="9">
        <f t="shared" si="6"/>
        <v>5201473</v>
      </c>
      <c r="I13" s="10">
        <f t="shared" si="1"/>
        <v>-5201473</v>
      </c>
      <c r="J13" s="9"/>
      <c r="K13" s="10">
        <v>0</v>
      </c>
      <c r="L13" s="9">
        <f t="shared" si="2"/>
        <v>0</v>
      </c>
      <c r="M13" s="10"/>
      <c r="N13" s="9"/>
      <c r="O13" s="10"/>
      <c r="P13" s="9"/>
      <c r="Q13" s="10"/>
      <c r="R13" s="9"/>
      <c r="S13" s="10">
        <f t="shared" si="3"/>
        <v>0</v>
      </c>
      <c r="T13" s="9">
        <v>5201473</v>
      </c>
      <c r="U13" s="10">
        <f t="shared" si="7"/>
        <v>342185</v>
      </c>
      <c r="V13" s="9">
        <v>5543658</v>
      </c>
      <c r="W13" s="10">
        <f t="shared" si="8"/>
        <v>0</v>
      </c>
      <c r="X13" s="9">
        <v>5543658</v>
      </c>
    </row>
    <row r="14" spans="1:24" ht="17.25" customHeight="1">
      <c r="A14" s="27"/>
      <c r="B14" s="34" t="s">
        <v>255</v>
      </c>
      <c r="C14" s="34" t="s">
        <v>256</v>
      </c>
      <c r="D14" s="9">
        <v>532268</v>
      </c>
      <c r="E14" s="10">
        <f t="shared" si="4"/>
        <v>132690</v>
      </c>
      <c r="F14" s="9">
        <v>664958</v>
      </c>
      <c r="G14" s="10">
        <f t="shared" si="5"/>
        <v>0</v>
      </c>
      <c r="H14" s="9">
        <f t="shared" si="6"/>
        <v>664958</v>
      </c>
      <c r="I14" s="10">
        <f t="shared" si="1"/>
        <v>-664958</v>
      </c>
      <c r="J14" s="9"/>
      <c r="K14" s="10">
        <v>0</v>
      </c>
      <c r="L14" s="9">
        <f t="shared" si="2"/>
        <v>0</v>
      </c>
      <c r="M14" s="10"/>
      <c r="N14" s="9"/>
      <c r="O14" s="10"/>
      <c r="P14" s="9"/>
      <c r="Q14" s="10"/>
      <c r="R14" s="9"/>
      <c r="S14" s="10">
        <f t="shared" si="3"/>
        <v>0</v>
      </c>
      <c r="T14" s="9">
        <v>664958</v>
      </c>
      <c r="U14" s="10">
        <f t="shared" si="7"/>
        <v>-91405</v>
      </c>
      <c r="V14" s="9">
        <v>573553</v>
      </c>
      <c r="W14" s="10">
        <f t="shared" si="8"/>
        <v>0</v>
      </c>
      <c r="X14" s="9">
        <v>573553</v>
      </c>
    </row>
    <row r="15" spans="1:24" ht="19.5" customHeight="1">
      <c r="A15" s="27"/>
      <c r="B15" s="34" t="s">
        <v>257</v>
      </c>
      <c r="C15" s="34" t="s">
        <v>258</v>
      </c>
      <c r="D15" s="9">
        <v>1192</v>
      </c>
      <c r="E15" s="10">
        <f t="shared" si="4"/>
        <v>0</v>
      </c>
      <c r="F15" s="9">
        <f t="shared" si="9"/>
        <v>1192</v>
      </c>
      <c r="G15" s="10">
        <f t="shared" si="5"/>
        <v>0</v>
      </c>
      <c r="H15" s="9">
        <f t="shared" si="6"/>
        <v>1192</v>
      </c>
      <c r="I15" s="10">
        <f t="shared" si="1"/>
        <v>0</v>
      </c>
      <c r="J15" s="9">
        <f t="shared" si="10"/>
        <v>1192</v>
      </c>
      <c r="K15" s="10">
        <v>0</v>
      </c>
      <c r="L15" s="9">
        <f t="shared" si="2"/>
        <v>1192</v>
      </c>
      <c r="M15" s="10"/>
      <c r="N15" s="9"/>
      <c r="O15" s="10"/>
      <c r="P15" s="9"/>
      <c r="Q15" s="10"/>
      <c r="R15" s="9"/>
      <c r="S15" s="10">
        <f t="shared" si="3"/>
        <v>0</v>
      </c>
      <c r="T15" s="9">
        <v>1192</v>
      </c>
      <c r="U15" s="10">
        <f t="shared" si="7"/>
        <v>655</v>
      </c>
      <c r="V15" s="9">
        <v>1847</v>
      </c>
      <c r="W15" s="10">
        <f t="shared" si="8"/>
        <v>0</v>
      </c>
      <c r="X15" s="9">
        <v>1847</v>
      </c>
    </row>
    <row r="16" spans="1:24" ht="15.75" customHeight="1">
      <c r="A16" s="27"/>
      <c r="B16" s="34" t="s">
        <v>259</v>
      </c>
      <c r="C16" s="34" t="s">
        <v>260</v>
      </c>
      <c r="D16" s="9">
        <v>906323</v>
      </c>
      <c r="E16" s="10">
        <f t="shared" si="4"/>
        <v>0</v>
      </c>
      <c r="F16" s="9">
        <f t="shared" si="9"/>
        <v>906323</v>
      </c>
      <c r="G16" s="10">
        <f t="shared" si="5"/>
        <v>0</v>
      </c>
      <c r="H16" s="9">
        <f t="shared" si="6"/>
        <v>906323</v>
      </c>
      <c r="I16" s="10">
        <f t="shared" si="1"/>
        <v>-906323</v>
      </c>
      <c r="J16" s="9"/>
      <c r="K16" s="10">
        <v>0</v>
      </c>
      <c r="L16" s="9">
        <f t="shared" si="2"/>
        <v>0</v>
      </c>
      <c r="M16" s="10"/>
      <c r="N16" s="9"/>
      <c r="O16" s="10"/>
      <c r="P16" s="9"/>
      <c r="Q16" s="10"/>
      <c r="R16" s="9"/>
      <c r="S16" s="10">
        <f t="shared" si="3"/>
        <v>0</v>
      </c>
      <c r="T16" s="9">
        <v>906323</v>
      </c>
      <c r="U16" s="10">
        <f t="shared" si="7"/>
        <v>43095</v>
      </c>
      <c r="V16" s="9">
        <v>949418</v>
      </c>
      <c r="W16" s="10">
        <f t="shared" si="8"/>
        <v>0</v>
      </c>
      <c r="X16" s="9">
        <v>949418</v>
      </c>
    </row>
    <row r="17" spans="1:24" ht="63" customHeight="1">
      <c r="A17" s="27"/>
      <c r="B17" s="34" t="s">
        <v>261</v>
      </c>
      <c r="C17" s="34" t="s">
        <v>262</v>
      </c>
      <c r="D17" s="9">
        <v>9122</v>
      </c>
      <c r="E17" s="10">
        <f t="shared" si="4"/>
        <v>0</v>
      </c>
      <c r="F17" s="9">
        <f t="shared" si="9"/>
        <v>9122</v>
      </c>
      <c r="G17" s="10">
        <f t="shared" si="5"/>
        <v>0</v>
      </c>
      <c r="H17" s="9">
        <f t="shared" si="6"/>
        <v>9122</v>
      </c>
      <c r="I17" s="10">
        <f t="shared" si="1"/>
        <v>0</v>
      </c>
      <c r="J17" s="9">
        <f t="shared" si="10"/>
        <v>9122</v>
      </c>
      <c r="K17" s="10">
        <v>0</v>
      </c>
      <c r="L17" s="9">
        <f t="shared" si="2"/>
        <v>9122</v>
      </c>
      <c r="M17" s="10"/>
      <c r="N17" s="9"/>
      <c r="O17" s="10"/>
      <c r="P17" s="9"/>
      <c r="Q17" s="10"/>
      <c r="R17" s="9"/>
      <c r="S17" s="10">
        <f t="shared" si="3"/>
        <v>0</v>
      </c>
      <c r="T17" s="9">
        <v>9122</v>
      </c>
      <c r="U17" s="10">
        <f t="shared" si="7"/>
        <v>2325</v>
      </c>
      <c r="V17" s="9">
        <v>11447</v>
      </c>
      <c r="W17" s="10">
        <f t="shared" si="8"/>
        <v>0</v>
      </c>
      <c r="X17" s="9">
        <v>11447</v>
      </c>
    </row>
    <row r="18" spans="1:24" ht="15">
      <c r="A18" s="43" t="s">
        <v>6</v>
      </c>
      <c r="B18" s="44" t="s">
        <v>223</v>
      </c>
      <c r="C18" s="44" t="s">
        <v>224</v>
      </c>
      <c r="D18" s="45">
        <f>D20+D27+D28+D29+D30+D31</f>
        <v>21056363.599999998</v>
      </c>
      <c r="E18" s="45">
        <f>F18-D18</f>
        <v>1037139.200000003</v>
      </c>
      <c r="F18" s="45">
        <f>F20+F27+F28+F29+F30+F31</f>
        <v>22093502.8</v>
      </c>
      <c r="G18" s="45">
        <f>H18-F18</f>
        <v>1706818.9999999963</v>
      </c>
      <c r="H18" s="45">
        <f aca="true" t="shared" si="11" ref="H18:R18">H20+H27+H28+H29+H30+H31</f>
        <v>23800321.799999997</v>
      </c>
      <c r="I18" s="45">
        <f>J18-H18</f>
        <v>-23800321.799999997</v>
      </c>
      <c r="J18" s="45">
        <f t="shared" si="11"/>
        <v>0</v>
      </c>
      <c r="K18" s="45">
        <f>L18-J18</f>
        <v>0</v>
      </c>
      <c r="L18" s="45">
        <f t="shared" si="11"/>
        <v>0</v>
      </c>
      <c r="M18" s="45">
        <f>N18-L18</f>
        <v>0</v>
      </c>
      <c r="N18" s="45">
        <f t="shared" si="11"/>
        <v>0</v>
      </c>
      <c r="O18" s="45">
        <f>P18-N18</f>
        <v>0</v>
      </c>
      <c r="P18" s="45">
        <f t="shared" si="11"/>
        <v>0</v>
      </c>
      <c r="Q18" s="45">
        <f>R18-P18</f>
        <v>0</v>
      </c>
      <c r="R18" s="45">
        <f t="shared" si="11"/>
        <v>0</v>
      </c>
      <c r="S18" s="45">
        <f>T18-H18</f>
        <v>428263.0000000037</v>
      </c>
      <c r="T18" s="45">
        <v>24228584.8</v>
      </c>
      <c r="U18" s="45">
        <f>V18-T18</f>
        <v>803066</v>
      </c>
      <c r="V18" s="45">
        <v>25031650.8</v>
      </c>
      <c r="W18" s="45">
        <f>X18-V18</f>
        <v>1571744.5999999978</v>
      </c>
      <c r="X18" s="45">
        <v>26603395.4</v>
      </c>
    </row>
    <row r="19" spans="1:24" ht="15">
      <c r="A19" s="27"/>
      <c r="B19" s="1" t="s">
        <v>1</v>
      </c>
      <c r="C19" s="1"/>
      <c r="D19" s="9"/>
      <c r="E19" s="10"/>
      <c r="F19" s="9"/>
      <c r="G19" s="10"/>
      <c r="H19" s="9"/>
      <c r="I19" s="10">
        <f aca="true" t="shared" si="12" ref="I19:I31">J19-H19</f>
        <v>0</v>
      </c>
      <c r="J19" s="9"/>
      <c r="K19" s="10">
        <f aca="true" t="shared" si="13" ref="K19:K31">L19-J19</f>
        <v>0</v>
      </c>
      <c r="L19" s="9"/>
      <c r="M19" s="10">
        <f aca="true" t="shared" si="14" ref="M19:M31">N19-L19</f>
        <v>0</v>
      </c>
      <c r="N19" s="9"/>
      <c r="O19" s="10">
        <f aca="true" t="shared" si="15" ref="O19:O31">P19-N19</f>
        <v>0</v>
      </c>
      <c r="P19" s="9"/>
      <c r="Q19" s="10">
        <f aca="true" t="shared" si="16" ref="Q19:Q31">R19-P19</f>
        <v>0</v>
      </c>
      <c r="R19" s="9"/>
      <c r="S19" s="47"/>
      <c r="T19" s="9"/>
      <c r="U19" s="47"/>
      <c r="V19" s="9"/>
      <c r="W19" s="47"/>
      <c r="X19" s="9"/>
    </row>
    <row r="20" spans="1:24" ht="45">
      <c r="A20" s="27"/>
      <c r="B20" s="34" t="s">
        <v>225</v>
      </c>
      <c r="C20" s="1" t="s">
        <v>226</v>
      </c>
      <c r="D20" s="9">
        <f>D22+D23+D24+D25+D26</f>
        <v>21056363.599999998</v>
      </c>
      <c r="E20" s="10">
        <f aca="true" t="shared" si="17" ref="E20:E31">F20-D20</f>
        <v>1033171.8000000045</v>
      </c>
      <c r="F20" s="9">
        <f>F22+F23+F24+F25+F26</f>
        <v>22089535.400000002</v>
      </c>
      <c r="G20" s="10">
        <f aca="true" t="shared" si="18" ref="G20:G31">H20-F20</f>
        <v>1705679.299999997</v>
      </c>
      <c r="H20" s="9">
        <v>23795214.7</v>
      </c>
      <c r="I20" s="10">
        <f t="shared" si="12"/>
        <v>-23795214.7</v>
      </c>
      <c r="J20" s="9">
        <f>J22+J23+J24+J25+J26</f>
        <v>0</v>
      </c>
      <c r="K20" s="10">
        <f t="shared" si="13"/>
        <v>0</v>
      </c>
      <c r="L20" s="9">
        <f>L22+L23+L24+L25+L26</f>
        <v>0</v>
      </c>
      <c r="M20" s="10">
        <f t="shared" si="14"/>
        <v>0</v>
      </c>
      <c r="N20" s="9">
        <f>N22+N23+N24+N25+N26</f>
        <v>0</v>
      </c>
      <c r="O20" s="10">
        <f t="shared" si="15"/>
        <v>0</v>
      </c>
      <c r="P20" s="9"/>
      <c r="Q20" s="10">
        <f>R20-P20</f>
        <v>0</v>
      </c>
      <c r="R20" s="9"/>
      <c r="S20" s="10">
        <f aca="true" t="shared" si="19" ref="S20:S82">T20-H20</f>
        <v>444250.6000000015</v>
      </c>
      <c r="T20" s="9">
        <v>24239465.3</v>
      </c>
      <c r="U20" s="10">
        <f aca="true" t="shared" si="20" ref="U20:U34">V20-T20</f>
        <v>802066</v>
      </c>
      <c r="V20" s="9">
        <v>25041531.3</v>
      </c>
      <c r="W20" s="10">
        <f aca="true" t="shared" si="21" ref="W20:W82">X20-V20</f>
        <v>1571532.3999999985</v>
      </c>
      <c r="X20" s="9">
        <v>26613063.7</v>
      </c>
    </row>
    <row r="21" spans="1:24" ht="15">
      <c r="A21" s="27"/>
      <c r="B21" s="34" t="s">
        <v>5</v>
      </c>
      <c r="C21" s="1"/>
      <c r="D21" s="9"/>
      <c r="E21" s="10">
        <f t="shared" si="17"/>
        <v>0</v>
      </c>
      <c r="F21" s="9"/>
      <c r="G21" s="10">
        <f t="shared" si="18"/>
        <v>0</v>
      </c>
      <c r="H21" s="9"/>
      <c r="I21" s="10"/>
      <c r="J21" s="9"/>
      <c r="K21" s="10"/>
      <c r="L21" s="9"/>
      <c r="M21" s="10">
        <f t="shared" si="14"/>
        <v>0</v>
      </c>
      <c r="N21" s="9"/>
      <c r="O21" s="10">
        <f t="shared" si="15"/>
        <v>0</v>
      </c>
      <c r="P21" s="9"/>
      <c r="Q21" s="10">
        <f t="shared" si="16"/>
        <v>0</v>
      </c>
      <c r="R21" s="9"/>
      <c r="S21" s="10">
        <f t="shared" si="19"/>
        <v>0</v>
      </c>
      <c r="T21" s="9"/>
      <c r="U21" s="10"/>
      <c r="V21" s="9"/>
      <c r="W21" s="10"/>
      <c r="X21" s="9"/>
    </row>
    <row r="22" spans="1:24" ht="33.75" customHeight="1">
      <c r="A22" s="27"/>
      <c r="B22" s="34" t="s">
        <v>227</v>
      </c>
      <c r="C22" s="1" t="s">
        <v>264</v>
      </c>
      <c r="D22" s="9">
        <v>15784809.2</v>
      </c>
      <c r="E22" s="10">
        <f t="shared" si="17"/>
        <v>602202</v>
      </c>
      <c r="F22" s="9">
        <v>16387011.2</v>
      </c>
      <c r="G22" s="10">
        <f t="shared" si="18"/>
        <v>992692</v>
      </c>
      <c r="H22" s="9">
        <v>17379703.2</v>
      </c>
      <c r="I22" s="10">
        <f t="shared" si="12"/>
        <v>-17379703.2</v>
      </c>
      <c r="J22" s="9"/>
      <c r="K22" s="10">
        <f t="shared" si="13"/>
        <v>0</v>
      </c>
      <c r="L22" s="9"/>
      <c r="M22" s="10">
        <f t="shared" si="14"/>
        <v>0</v>
      </c>
      <c r="N22" s="9"/>
      <c r="O22" s="10">
        <f t="shared" si="15"/>
        <v>0</v>
      </c>
      <c r="P22" s="9"/>
      <c r="Q22" s="10">
        <f t="shared" si="16"/>
        <v>0</v>
      </c>
      <c r="R22" s="9"/>
      <c r="S22" s="10">
        <f t="shared" si="19"/>
        <v>115896</v>
      </c>
      <c r="T22" s="9">
        <v>17495599.2</v>
      </c>
      <c r="U22" s="10">
        <f t="shared" si="20"/>
        <v>802066</v>
      </c>
      <c r="V22" s="9">
        <v>18297665.2</v>
      </c>
      <c r="W22" s="10">
        <f t="shared" si="21"/>
        <v>1392369</v>
      </c>
      <c r="X22" s="9">
        <v>19690034.2</v>
      </c>
    </row>
    <row r="23" spans="1:24" ht="45">
      <c r="A23" s="27"/>
      <c r="B23" s="34" t="s">
        <v>228</v>
      </c>
      <c r="C23" s="1" t="s">
        <v>265</v>
      </c>
      <c r="D23" s="9">
        <v>1972837.9</v>
      </c>
      <c r="E23" s="10">
        <f t="shared" si="17"/>
        <v>-30282.09999999986</v>
      </c>
      <c r="F23" s="9">
        <v>1942555.8</v>
      </c>
      <c r="G23" s="10">
        <f t="shared" si="18"/>
        <v>109999.8999999999</v>
      </c>
      <c r="H23" s="9">
        <v>2052555.7</v>
      </c>
      <c r="I23" s="10">
        <f t="shared" si="12"/>
        <v>-2052555.7</v>
      </c>
      <c r="J23" s="9"/>
      <c r="K23" s="10">
        <f t="shared" si="13"/>
        <v>0</v>
      </c>
      <c r="L23" s="9"/>
      <c r="M23" s="10">
        <f t="shared" si="14"/>
        <v>0</v>
      </c>
      <c r="N23" s="9"/>
      <c r="O23" s="10">
        <f t="shared" si="15"/>
        <v>0</v>
      </c>
      <c r="P23" s="9"/>
      <c r="Q23" s="10">
        <f t="shared" si="16"/>
        <v>0</v>
      </c>
      <c r="R23" s="9"/>
      <c r="S23" s="10">
        <f t="shared" si="19"/>
        <v>13252.800000000047</v>
      </c>
      <c r="T23" s="9">
        <v>2065808.5</v>
      </c>
      <c r="U23" s="10">
        <f t="shared" si="20"/>
        <v>0</v>
      </c>
      <c r="V23" s="9">
        <v>2065808.5</v>
      </c>
      <c r="W23" s="10">
        <f t="shared" si="21"/>
        <v>36902.89999999991</v>
      </c>
      <c r="X23" s="9">
        <v>2102711.4</v>
      </c>
    </row>
    <row r="24" spans="1:24" ht="45">
      <c r="A24" s="27"/>
      <c r="B24" s="34" t="s">
        <v>229</v>
      </c>
      <c r="C24" s="1" t="s">
        <v>266</v>
      </c>
      <c r="D24" s="9">
        <v>3194512.2</v>
      </c>
      <c r="E24" s="10">
        <f t="shared" si="17"/>
        <v>457712.0999999996</v>
      </c>
      <c r="F24" s="9">
        <v>3652224.3</v>
      </c>
      <c r="G24" s="10">
        <f t="shared" si="18"/>
        <v>223.60000000009313</v>
      </c>
      <c r="H24" s="9">
        <v>3652447.9</v>
      </c>
      <c r="I24" s="10">
        <f t="shared" si="12"/>
        <v>-3652447.9</v>
      </c>
      <c r="J24" s="9"/>
      <c r="K24" s="10">
        <f t="shared" si="13"/>
        <v>0</v>
      </c>
      <c r="L24" s="9"/>
      <c r="M24" s="10">
        <f t="shared" si="14"/>
        <v>0</v>
      </c>
      <c r="N24" s="9"/>
      <c r="O24" s="10">
        <f t="shared" si="15"/>
        <v>0</v>
      </c>
      <c r="P24" s="9"/>
      <c r="Q24" s="10">
        <f t="shared" si="16"/>
        <v>0</v>
      </c>
      <c r="R24" s="9"/>
      <c r="S24" s="10">
        <f t="shared" si="19"/>
        <v>99741.5</v>
      </c>
      <c r="T24" s="9">
        <v>3752189.4</v>
      </c>
      <c r="U24" s="10">
        <f t="shared" si="20"/>
        <v>0</v>
      </c>
      <c r="V24" s="9">
        <v>3752189.4</v>
      </c>
      <c r="W24" s="10">
        <f t="shared" si="21"/>
        <v>-5396.100000000093</v>
      </c>
      <c r="X24" s="9">
        <v>3746793.3</v>
      </c>
    </row>
    <row r="25" spans="1:24" ht="15">
      <c r="A25" s="27"/>
      <c r="B25" s="34" t="s">
        <v>230</v>
      </c>
      <c r="C25" s="1" t="s">
        <v>267</v>
      </c>
      <c r="D25" s="9">
        <v>104204.3</v>
      </c>
      <c r="E25" s="10">
        <f t="shared" si="17"/>
        <v>3539.800000000003</v>
      </c>
      <c r="F25" s="9">
        <v>107744.1</v>
      </c>
      <c r="G25" s="10">
        <f t="shared" si="18"/>
        <v>602763.8</v>
      </c>
      <c r="H25" s="9">
        <v>710507.9</v>
      </c>
      <c r="I25" s="10">
        <f t="shared" si="12"/>
        <v>-710507.9</v>
      </c>
      <c r="J25" s="9"/>
      <c r="K25" s="10">
        <f t="shared" si="13"/>
        <v>0</v>
      </c>
      <c r="L25" s="9"/>
      <c r="M25" s="10">
        <f t="shared" si="14"/>
        <v>0</v>
      </c>
      <c r="N25" s="9"/>
      <c r="O25" s="10">
        <f t="shared" si="15"/>
        <v>0</v>
      </c>
      <c r="P25" s="9"/>
      <c r="Q25" s="10">
        <f t="shared" si="16"/>
        <v>0</v>
      </c>
      <c r="R25" s="9"/>
      <c r="S25" s="10">
        <f t="shared" si="19"/>
        <v>215360.29999999993</v>
      </c>
      <c r="T25" s="9">
        <v>925868.2</v>
      </c>
      <c r="U25" s="10">
        <f t="shared" si="20"/>
        <v>0</v>
      </c>
      <c r="V25" s="9">
        <v>925868.2</v>
      </c>
      <c r="W25" s="10">
        <f t="shared" si="21"/>
        <v>147656.6000000001</v>
      </c>
      <c r="X25" s="9">
        <v>1073524.8</v>
      </c>
    </row>
    <row r="26" spans="1:24" ht="30">
      <c r="A26" s="27"/>
      <c r="B26" s="34" t="s">
        <v>231</v>
      </c>
      <c r="C26" s="1" t="s">
        <v>268</v>
      </c>
      <c r="D26" s="9">
        <v>0</v>
      </c>
      <c r="E26" s="10">
        <f t="shared" si="17"/>
        <v>0</v>
      </c>
      <c r="F26" s="9">
        <v>0</v>
      </c>
      <c r="G26" s="10">
        <f t="shared" si="18"/>
        <v>0</v>
      </c>
      <c r="H26" s="9">
        <v>0</v>
      </c>
      <c r="I26" s="10">
        <f t="shared" si="12"/>
        <v>0</v>
      </c>
      <c r="J26" s="9"/>
      <c r="K26" s="10">
        <f t="shared" si="13"/>
        <v>0</v>
      </c>
      <c r="L26" s="9"/>
      <c r="M26" s="10">
        <f t="shared" si="14"/>
        <v>0</v>
      </c>
      <c r="N26" s="9"/>
      <c r="O26" s="10">
        <f t="shared" si="15"/>
        <v>0</v>
      </c>
      <c r="P26" s="9"/>
      <c r="Q26" s="10">
        <f t="shared" si="16"/>
        <v>0</v>
      </c>
      <c r="R26" s="9"/>
      <c r="S26" s="10">
        <f t="shared" si="19"/>
        <v>0</v>
      </c>
      <c r="T26" s="9"/>
      <c r="U26" s="10">
        <f t="shared" si="20"/>
        <v>0</v>
      </c>
      <c r="V26" s="9"/>
      <c r="W26" s="10">
        <f t="shared" si="21"/>
        <v>0</v>
      </c>
      <c r="X26" s="9">
        <v>0</v>
      </c>
    </row>
    <row r="27" spans="1:24" ht="45">
      <c r="A27" s="27"/>
      <c r="B27" s="34" t="s">
        <v>232</v>
      </c>
      <c r="C27" s="1" t="s">
        <v>233</v>
      </c>
      <c r="D27" s="9">
        <v>0</v>
      </c>
      <c r="E27" s="10">
        <f t="shared" si="17"/>
        <v>0</v>
      </c>
      <c r="F27" s="9">
        <v>0</v>
      </c>
      <c r="G27" s="10">
        <f t="shared" si="18"/>
        <v>0</v>
      </c>
      <c r="H27" s="9">
        <v>0</v>
      </c>
      <c r="I27" s="10">
        <f t="shared" si="12"/>
        <v>0</v>
      </c>
      <c r="J27" s="9"/>
      <c r="K27" s="10">
        <f t="shared" si="13"/>
        <v>0</v>
      </c>
      <c r="L27" s="9"/>
      <c r="M27" s="10">
        <f t="shared" si="14"/>
        <v>0</v>
      </c>
      <c r="N27" s="9"/>
      <c r="O27" s="10">
        <f t="shared" si="15"/>
        <v>0</v>
      </c>
      <c r="P27" s="9"/>
      <c r="Q27" s="10">
        <f t="shared" si="16"/>
        <v>0</v>
      </c>
      <c r="R27" s="9"/>
      <c r="S27" s="10">
        <f t="shared" si="19"/>
        <v>-17525.4</v>
      </c>
      <c r="T27" s="9">
        <v>-17525.4</v>
      </c>
      <c r="U27" s="10">
        <f t="shared" si="20"/>
        <v>0</v>
      </c>
      <c r="V27" s="9">
        <v>-17525.4</v>
      </c>
      <c r="W27" s="10">
        <f t="shared" si="21"/>
        <v>0</v>
      </c>
      <c r="X27" s="9">
        <v>-17525.4</v>
      </c>
    </row>
    <row r="28" spans="1:24" ht="30">
      <c r="A28" s="27"/>
      <c r="B28" s="34" t="s">
        <v>234</v>
      </c>
      <c r="C28" s="1" t="s">
        <v>235</v>
      </c>
      <c r="D28" s="9">
        <v>0</v>
      </c>
      <c r="E28" s="10">
        <f t="shared" si="17"/>
        <v>0</v>
      </c>
      <c r="F28" s="9">
        <v>0</v>
      </c>
      <c r="G28" s="10">
        <f t="shared" si="18"/>
        <v>0</v>
      </c>
      <c r="H28" s="9">
        <v>0</v>
      </c>
      <c r="I28" s="10">
        <f t="shared" si="12"/>
        <v>0</v>
      </c>
      <c r="J28" s="9"/>
      <c r="K28" s="10">
        <f t="shared" si="13"/>
        <v>0</v>
      </c>
      <c r="L28" s="9"/>
      <c r="M28" s="10">
        <f t="shared" si="14"/>
        <v>0</v>
      </c>
      <c r="N28" s="9"/>
      <c r="O28" s="10">
        <f t="shared" si="15"/>
        <v>0</v>
      </c>
      <c r="P28" s="9"/>
      <c r="Q28" s="10">
        <f t="shared" si="16"/>
        <v>0</v>
      </c>
      <c r="R28" s="9"/>
      <c r="S28" s="10">
        <f t="shared" si="19"/>
        <v>0</v>
      </c>
      <c r="T28" s="9"/>
      <c r="U28" s="10">
        <f t="shared" si="20"/>
        <v>0</v>
      </c>
      <c r="V28" s="9"/>
      <c r="W28" s="10">
        <f t="shared" si="21"/>
        <v>0</v>
      </c>
      <c r="X28" s="9">
        <v>0</v>
      </c>
    </row>
    <row r="29" spans="1:24" ht="15">
      <c r="A29" s="27"/>
      <c r="B29" s="34" t="s">
        <v>236</v>
      </c>
      <c r="C29" s="1" t="s">
        <v>237</v>
      </c>
      <c r="D29" s="9">
        <v>0</v>
      </c>
      <c r="E29" s="10">
        <f t="shared" si="17"/>
        <v>0</v>
      </c>
      <c r="F29" s="9">
        <v>0</v>
      </c>
      <c r="G29" s="10">
        <f t="shared" si="18"/>
        <v>1139.7</v>
      </c>
      <c r="H29" s="9">
        <v>1139.7</v>
      </c>
      <c r="I29" s="10">
        <f t="shared" si="12"/>
        <v>-1139.7</v>
      </c>
      <c r="J29" s="9"/>
      <c r="K29" s="10">
        <f t="shared" si="13"/>
        <v>0</v>
      </c>
      <c r="L29" s="9"/>
      <c r="M29" s="10">
        <f t="shared" si="14"/>
        <v>0</v>
      </c>
      <c r="N29" s="9"/>
      <c r="O29" s="10">
        <f t="shared" si="15"/>
        <v>0</v>
      </c>
      <c r="P29" s="9"/>
      <c r="Q29" s="10">
        <f t="shared" si="16"/>
        <v>0</v>
      </c>
      <c r="R29" s="9"/>
      <c r="S29" s="10">
        <f t="shared" si="19"/>
        <v>1537.8</v>
      </c>
      <c r="T29" s="9">
        <v>2677.5</v>
      </c>
      <c r="U29" s="10">
        <f t="shared" si="20"/>
        <v>0</v>
      </c>
      <c r="V29" s="9">
        <v>2677.5</v>
      </c>
      <c r="W29" s="10">
        <f t="shared" si="21"/>
        <v>212.19999999999982</v>
      </c>
      <c r="X29" s="9">
        <v>2889.7</v>
      </c>
    </row>
    <row r="30" spans="1:24" ht="105">
      <c r="A30" s="27"/>
      <c r="B30" s="34" t="s">
        <v>238</v>
      </c>
      <c r="C30" s="1" t="s">
        <v>239</v>
      </c>
      <c r="D30" s="9">
        <v>0</v>
      </c>
      <c r="E30" s="10">
        <f t="shared" si="17"/>
        <v>11843.5</v>
      </c>
      <c r="F30" s="9">
        <v>11843.5</v>
      </c>
      <c r="G30" s="10">
        <f t="shared" si="18"/>
        <v>0</v>
      </c>
      <c r="H30" s="9">
        <v>11843.5</v>
      </c>
      <c r="I30" s="10">
        <f t="shared" si="12"/>
        <v>-11843.5</v>
      </c>
      <c r="J30" s="9"/>
      <c r="K30" s="10">
        <f t="shared" si="13"/>
        <v>0</v>
      </c>
      <c r="L30" s="9"/>
      <c r="M30" s="10">
        <f t="shared" si="14"/>
        <v>0</v>
      </c>
      <c r="N30" s="9"/>
      <c r="O30" s="10">
        <f t="shared" si="15"/>
        <v>0</v>
      </c>
      <c r="P30" s="9"/>
      <c r="Q30" s="10">
        <f t="shared" si="16"/>
        <v>0</v>
      </c>
      <c r="R30" s="9"/>
      <c r="S30" s="10">
        <f t="shared" si="19"/>
        <v>0</v>
      </c>
      <c r="T30" s="9">
        <v>11843.5</v>
      </c>
      <c r="U30" s="10">
        <f t="shared" si="20"/>
        <v>1000</v>
      </c>
      <c r="V30" s="9">
        <v>12843.5</v>
      </c>
      <c r="W30" s="10">
        <f t="shared" si="21"/>
        <v>0</v>
      </c>
      <c r="X30" s="9">
        <v>12843.5</v>
      </c>
    </row>
    <row r="31" spans="1:24" ht="60">
      <c r="A31" s="27"/>
      <c r="B31" s="34" t="s">
        <v>240</v>
      </c>
      <c r="C31" s="1" t="s">
        <v>241</v>
      </c>
      <c r="D31" s="9">
        <v>0</v>
      </c>
      <c r="E31" s="10">
        <f t="shared" si="17"/>
        <v>-7876.1</v>
      </c>
      <c r="F31" s="9">
        <v>-7876.1</v>
      </c>
      <c r="G31" s="10">
        <f t="shared" si="18"/>
        <v>0</v>
      </c>
      <c r="H31" s="9">
        <v>-7876.1</v>
      </c>
      <c r="I31" s="10">
        <f t="shared" si="12"/>
        <v>7876.1</v>
      </c>
      <c r="J31" s="9"/>
      <c r="K31" s="10">
        <f t="shared" si="13"/>
        <v>0</v>
      </c>
      <c r="L31" s="9"/>
      <c r="M31" s="10">
        <f t="shared" si="14"/>
        <v>0</v>
      </c>
      <c r="N31" s="9"/>
      <c r="O31" s="10">
        <f t="shared" si="15"/>
        <v>0</v>
      </c>
      <c r="P31" s="9"/>
      <c r="Q31" s="10">
        <f t="shared" si="16"/>
        <v>0</v>
      </c>
      <c r="R31" s="9"/>
      <c r="S31" s="10">
        <f t="shared" si="19"/>
        <v>0</v>
      </c>
      <c r="T31" s="9">
        <v>-7876.1</v>
      </c>
      <c r="U31" s="10">
        <f t="shared" si="20"/>
        <v>0</v>
      </c>
      <c r="V31" s="9">
        <v>-7876.1</v>
      </c>
      <c r="W31" s="10">
        <f t="shared" si="21"/>
        <v>0</v>
      </c>
      <c r="X31" s="9">
        <v>-7876.1</v>
      </c>
    </row>
    <row r="32" spans="1:24" ht="15">
      <c r="A32" s="28" t="s">
        <v>222</v>
      </c>
      <c r="B32" s="24" t="s">
        <v>7</v>
      </c>
      <c r="C32" s="24"/>
      <c r="D32" s="25">
        <f>D34+D43+D45+D50+D61+D66+D70+D78+D82+D89+D95+D100+D102+D104</f>
        <v>53083577.60000001</v>
      </c>
      <c r="E32" s="25">
        <f aca="true" t="shared" si="22" ref="E32:R32">E34+E43+E45+E50+E61+E66+E70+E78+E82+E89+E95+E100+E102+E104</f>
        <v>2760649.3</v>
      </c>
      <c r="F32" s="25">
        <f>F34+F43+F45+F50+F61+F66+F70+F78+F82+F89+F95+F100+F102+F104</f>
        <v>55844226.9</v>
      </c>
      <c r="G32" s="25">
        <f t="shared" si="22"/>
        <v>1706819.0000000002</v>
      </c>
      <c r="H32" s="25">
        <f t="shared" si="22"/>
        <v>57551045.900000006</v>
      </c>
      <c r="I32" s="25">
        <f t="shared" si="22"/>
        <v>0</v>
      </c>
      <c r="J32" s="25">
        <f t="shared" si="22"/>
        <v>57551045.900000006</v>
      </c>
      <c r="K32" s="25">
        <f t="shared" si="22"/>
        <v>0</v>
      </c>
      <c r="L32" s="25">
        <f t="shared" si="22"/>
        <v>57551045.900000006</v>
      </c>
      <c r="M32" s="25">
        <f t="shared" si="22"/>
        <v>0</v>
      </c>
      <c r="N32" s="25">
        <f t="shared" si="22"/>
        <v>57551045.900000006</v>
      </c>
      <c r="O32" s="25">
        <f t="shared" si="22"/>
        <v>0</v>
      </c>
      <c r="P32" s="25">
        <f t="shared" si="22"/>
        <v>57360080.6</v>
      </c>
      <c r="Q32" s="25">
        <f t="shared" si="22"/>
        <v>0</v>
      </c>
      <c r="R32" s="25">
        <f t="shared" si="22"/>
        <v>57360080.6</v>
      </c>
      <c r="S32" s="25">
        <f t="shared" si="19"/>
        <v>428262.99999999255</v>
      </c>
      <c r="T32" s="25">
        <v>57979308.9</v>
      </c>
      <c r="U32" s="25">
        <f t="shared" si="20"/>
        <v>1067050</v>
      </c>
      <c r="V32" s="25">
        <v>59046358.9</v>
      </c>
      <c r="W32" s="25">
        <f t="shared" si="21"/>
        <v>1300233</v>
      </c>
      <c r="X32" s="25">
        <v>60346591.9</v>
      </c>
    </row>
    <row r="33" spans="1:24" ht="15">
      <c r="A33" s="27"/>
      <c r="B33" s="1" t="s">
        <v>1</v>
      </c>
      <c r="C33" s="1"/>
      <c r="D33" s="9"/>
      <c r="E33" s="10"/>
      <c r="F33" s="9"/>
      <c r="G33" s="10"/>
      <c r="H33" s="9"/>
      <c r="I33" s="10"/>
      <c r="J33" s="9"/>
      <c r="K33" s="10"/>
      <c r="L33" s="9"/>
      <c r="M33" s="10"/>
      <c r="N33" s="9"/>
      <c r="O33" s="10"/>
      <c r="P33" s="9"/>
      <c r="Q33" s="10"/>
      <c r="R33" s="9"/>
      <c r="S33" s="10"/>
      <c r="T33" s="18"/>
      <c r="U33" s="48"/>
      <c r="V33" s="18"/>
      <c r="W33" s="48"/>
      <c r="X33" s="18"/>
    </row>
    <row r="34" spans="1:24" s="21" customFormat="1" ht="15">
      <c r="A34" s="29" t="s">
        <v>12</v>
      </c>
      <c r="B34" s="3" t="s">
        <v>16</v>
      </c>
      <c r="C34" s="19" t="s">
        <v>9</v>
      </c>
      <c r="D34" s="18">
        <f aca="true" t="shared" si="23" ref="D34:R34">SUM(D35:D42)</f>
        <v>3948858</v>
      </c>
      <c r="E34" s="23">
        <f t="shared" si="23"/>
        <v>-34163.399999999994</v>
      </c>
      <c r="F34" s="18">
        <f t="shared" si="23"/>
        <v>3914694.6</v>
      </c>
      <c r="G34" s="23">
        <f t="shared" si="23"/>
        <v>-1040453.7</v>
      </c>
      <c r="H34" s="18">
        <f t="shared" si="23"/>
        <v>2874240.9</v>
      </c>
      <c r="I34" s="23">
        <f t="shared" si="23"/>
        <v>0</v>
      </c>
      <c r="J34" s="18">
        <f t="shared" si="23"/>
        <v>2874240.9</v>
      </c>
      <c r="K34" s="23">
        <f t="shared" si="23"/>
        <v>0</v>
      </c>
      <c r="L34" s="18">
        <f t="shared" si="23"/>
        <v>2874240.9</v>
      </c>
      <c r="M34" s="23">
        <f t="shared" si="23"/>
        <v>0</v>
      </c>
      <c r="N34" s="18">
        <f t="shared" si="23"/>
        <v>2874240.9</v>
      </c>
      <c r="O34" s="23">
        <f t="shared" si="23"/>
        <v>0</v>
      </c>
      <c r="P34" s="18">
        <f t="shared" si="23"/>
        <v>2874240.9</v>
      </c>
      <c r="Q34" s="18">
        <f t="shared" si="23"/>
        <v>0</v>
      </c>
      <c r="R34" s="18">
        <f t="shared" si="23"/>
        <v>2874240.9</v>
      </c>
      <c r="S34" s="20">
        <f t="shared" si="19"/>
        <v>-306609</v>
      </c>
      <c r="T34" s="18">
        <v>2567631.9</v>
      </c>
      <c r="U34" s="48">
        <f t="shared" si="20"/>
        <v>-57754</v>
      </c>
      <c r="V34" s="18">
        <v>2509877.9</v>
      </c>
      <c r="W34" s="48">
        <f t="shared" si="21"/>
        <v>-42887.10000000009</v>
      </c>
      <c r="X34" s="18">
        <v>2466990.8</v>
      </c>
    </row>
    <row r="35" spans="1:24" ht="63" customHeight="1">
      <c r="A35" s="27" t="s">
        <v>13</v>
      </c>
      <c r="B35" s="4" t="s">
        <v>17</v>
      </c>
      <c r="C35" s="2" t="s">
        <v>10</v>
      </c>
      <c r="D35" s="9">
        <v>3463.1</v>
      </c>
      <c r="E35" s="10">
        <v>0</v>
      </c>
      <c r="F35" s="9">
        <f aca="true" t="shared" si="24" ref="F35:F42">D35+E35</f>
        <v>3463.1</v>
      </c>
      <c r="G35" s="10">
        <v>0</v>
      </c>
      <c r="H35" s="9">
        <f aca="true" t="shared" si="25" ref="H35:H42">F35+G35</f>
        <v>3463.1</v>
      </c>
      <c r="I35" s="10"/>
      <c r="J35" s="9">
        <f>I35+H35</f>
        <v>3463.1</v>
      </c>
      <c r="K35" s="10"/>
      <c r="L35" s="9">
        <f>J35+K35</f>
        <v>3463.1</v>
      </c>
      <c r="M35" s="10"/>
      <c r="N35" s="9">
        <f>M35+L35</f>
        <v>3463.1</v>
      </c>
      <c r="O35" s="10"/>
      <c r="P35" s="9">
        <f>N35+O35</f>
        <v>3463.1</v>
      </c>
      <c r="Q35" s="10"/>
      <c r="R35" s="9">
        <f>P35+Q35</f>
        <v>3463.1</v>
      </c>
      <c r="S35" s="10">
        <f t="shared" si="19"/>
        <v>0</v>
      </c>
      <c r="T35" s="9">
        <v>3463.1</v>
      </c>
      <c r="U35" s="10">
        <f>V35-T35</f>
        <v>185</v>
      </c>
      <c r="V35" s="9">
        <v>3648.1</v>
      </c>
      <c r="W35" s="10">
        <f t="shared" si="21"/>
        <v>0</v>
      </c>
      <c r="X35" s="9">
        <v>3648.1</v>
      </c>
    </row>
    <row r="36" spans="1:24" ht="75">
      <c r="A36" s="27" t="s">
        <v>14</v>
      </c>
      <c r="B36" s="4" t="s">
        <v>18</v>
      </c>
      <c r="C36" s="2" t="s">
        <v>11</v>
      </c>
      <c r="D36" s="9">
        <v>137849</v>
      </c>
      <c r="E36" s="10">
        <v>0</v>
      </c>
      <c r="F36" s="9">
        <f t="shared" si="24"/>
        <v>137849</v>
      </c>
      <c r="G36" s="10">
        <v>0</v>
      </c>
      <c r="H36" s="9">
        <f t="shared" si="25"/>
        <v>137849</v>
      </c>
      <c r="I36" s="10"/>
      <c r="J36" s="9">
        <f aca="true" t="shared" si="26" ref="J36:J103">I36+H36</f>
        <v>137849</v>
      </c>
      <c r="K36" s="10"/>
      <c r="L36" s="9">
        <f aca="true" t="shared" si="27" ref="L36:L103">J36+K36</f>
        <v>137849</v>
      </c>
      <c r="M36" s="10"/>
      <c r="N36" s="9">
        <f aca="true" t="shared" si="28" ref="N36:N103">M36+L36</f>
        <v>137849</v>
      </c>
      <c r="O36" s="10"/>
      <c r="P36" s="9">
        <f aca="true" t="shared" si="29" ref="P36:P103">N36+O36</f>
        <v>137849</v>
      </c>
      <c r="Q36" s="10"/>
      <c r="R36" s="9">
        <f aca="true" t="shared" si="30" ref="R36:R103">P36+Q36</f>
        <v>137849</v>
      </c>
      <c r="S36" s="10">
        <f t="shared" si="19"/>
        <v>0</v>
      </c>
      <c r="T36" s="9">
        <v>137849</v>
      </c>
      <c r="U36" s="10">
        <f aca="true" t="shared" si="31" ref="U36:U99">V36-T36</f>
        <v>0</v>
      </c>
      <c r="V36" s="9">
        <v>137849</v>
      </c>
      <c r="W36" s="10">
        <f t="shared" si="21"/>
        <v>0</v>
      </c>
      <c r="X36" s="9">
        <v>137849</v>
      </c>
    </row>
    <row r="37" spans="1:24" ht="90">
      <c r="A37" s="27" t="s">
        <v>84</v>
      </c>
      <c r="B37" s="4" t="s">
        <v>19</v>
      </c>
      <c r="C37" s="2" t="s">
        <v>92</v>
      </c>
      <c r="D37" s="9">
        <v>53533.9</v>
      </c>
      <c r="E37" s="10">
        <v>0</v>
      </c>
      <c r="F37" s="9">
        <f t="shared" si="24"/>
        <v>53533.9</v>
      </c>
      <c r="G37" s="10">
        <v>0</v>
      </c>
      <c r="H37" s="9">
        <f t="shared" si="25"/>
        <v>53533.9</v>
      </c>
      <c r="I37" s="10"/>
      <c r="J37" s="9">
        <f t="shared" si="26"/>
        <v>53533.9</v>
      </c>
      <c r="K37" s="10"/>
      <c r="L37" s="9">
        <f t="shared" si="27"/>
        <v>53533.9</v>
      </c>
      <c r="M37" s="10"/>
      <c r="N37" s="9">
        <f t="shared" si="28"/>
        <v>53533.9</v>
      </c>
      <c r="O37" s="10"/>
      <c r="P37" s="9">
        <f t="shared" si="29"/>
        <v>53533.9</v>
      </c>
      <c r="Q37" s="10"/>
      <c r="R37" s="9">
        <f t="shared" si="30"/>
        <v>53533.9</v>
      </c>
      <c r="S37" s="10">
        <f t="shared" si="19"/>
        <v>-244.40000000000146</v>
      </c>
      <c r="T37" s="9">
        <v>53289.5</v>
      </c>
      <c r="U37" s="10">
        <f t="shared" si="31"/>
        <v>832.9000000000015</v>
      </c>
      <c r="V37" s="9">
        <v>54122.4</v>
      </c>
      <c r="W37" s="10">
        <f t="shared" si="21"/>
        <v>368.1999999999971</v>
      </c>
      <c r="X37" s="9">
        <v>54490.6</v>
      </c>
    </row>
    <row r="38" spans="1:24" ht="15">
      <c r="A38" s="27" t="s">
        <v>85</v>
      </c>
      <c r="B38" s="4" t="s">
        <v>20</v>
      </c>
      <c r="C38" s="2" t="s">
        <v>93</v>
      </c>
      <c r="D38" s="9">
        <v>2352.7</v>
      </c>
      <c r="E38" s="10">
        <v>0</v>
      </c>
      <c r="F38" s="9">
        <f t="shared" si="24"/>
        <v>2352.7</v>
      </c>
      <c r="G38" s="10">
        <v>0</v>
      </c>
      <c r="H38" s="9">
        <f t="shared" si="25"/>
        <v>2352.7</v>
      </c>
      <c r="I38" s="10"/>
      <c r="J38" s="9">
        <f t="shared" si="26"/>
        <v>2352.7</v>
      </c>
      <c r="K38" s="10"/>
      <c r="L38" s="9">
        <f t="shared" si="27"/>
        <v>2352.7</v>
      </c>
      <c r="M38" s="10"/>
      <c r="N38" s="9">
        <f t="shared" si="28"/>
        <v>2352.7</v>
      </c>
      <c r="O38" s="10"/>
      <c r="P38" s="9">
        <f t="shared" si="29"/>
        <v>2352.7</v>
      </c>
      <c r="Q38" s="11"/>
      <c r="R38" s="9">
        <f t="shared" si="30"/>
        <v>2352.7</v>
      </c>
      <c r="S38" s="10">
        <f t="shared" si="19"/>
        <v>0</v>
      </c>
      <c r="T38" s="9">
        <v>2352.7</v>
      </c>
      <c r="U38" s="10">
        <f t="shared" si="31"/>
        <v>0</v>
      </c>
      <c r="V38" s="9">
        <v>2352.7</v>
      </c>
      <c r="W38" s="10">
        <f t="shared" si="21"/>
        <v>0</v>
      </c>
      <c r="X38" s="9">
        <v>2352.7</v>
      </c>
    </row>
    <row r="39" spans="1:24" ht="60">
      <c r="A39" s="27" t="s">
        <v>86</v>
      </c>
      <c r="B39" s="4" t="s">
        <v>21</v>
      </c>
      <c r="C39" s="2" t="s">
        <v>94</v>
      </c>
      <c r="D39" s="9">
        <v>140069.6</v>
      </c>
      <c r="E39" s="10">
        <v>2533.8</v>
      </c>
      <c r="F39" s="9">
        <f t="shared" si="24"/>
        <v>142603.4</v>
      </c>
      <c r="G39" s="10">
        <v>0</v>
      </c>
      <c r="H39" s="9">
        <f t="shared" si="25"/>
        <v>142603.4</v>
      </c>
      <c r="I39" s="10"/>
      <c r="J39" s="9">
        <f t="shared" si="26"/>
        <v>142603.4</v>
      </c>
      <c r="K39" s="10"/>
      <c r="L39" s="9">
        <f t="shared" si="27"/>
        <v>142603.4</v>
      </c>
      <c r="M39" s="10"/>
      <c r="N39" s="9">
        <f t="shared" si="28"/>
        <v>142603.4</v>
      </c>
      <c r="O39" s="10"/>
      <c r="P39" s="9">
        <f t="shared" si="29"/>
        <v>142603.4</v>
      </c>
      <c r="Q39" s="11"/>
      <c r="R39" s="9">
        <f t="shared" si="30"/>
        <v>142603.4</v>
      </c>
      <c r="S39" s="10">
        <f t="shared" si="19"/>
        <v>582.1000000000058</v>
      </c>
      <c r="T39" s="9">
        <v>143185.5</v>
      </c>
      <c r="U39" s="10">
        <f t="shared" si="31"/>
        <v>0</v>
      </c>
      <c r="V39" s="9">
        <v>143185.5</v>
      </c>
      <c r="W39" s="10">
        <f t="shared" si="21"/>
        <v>2972.399999999994</v>
      </c>
      <c r="X39" s="9">
        <v>146157.9</v>
      </c>
    </row>
    <row r="40" spans="1:24" ht="30">
      <c r="A40" s="27" t="s">
        <v>87</v>
      </c>
      <c r="B40" s="4" t="s">
        <v>22</v>
      </c>
      <c r="C40" s="2" t="s">
        <v>95</v>
      </c>
      <c r="D40" s="9">
        <v>88791.5</v>
      </c>
      <c r="E40" s="10">
        <v>0</v>
      </c>
      <c r="F40" s="9">
        <f t="shared" si="24"/>
        <v>88791.5</v>
      </c>
      <c r="G40" s="10">
        <v>0</v>
      </c>
      <c r="H40" s="9">
        <f t="shared" si="25"/>
        <v>88791.5</v>
      </c>
      <c r="I40" s="10"/>
      <c r="J40" s="9">
        <f t="shared" si="26"/>
        <v>88791.5</v>
      </c>
      <c r="K40" s="10"/>
      <c r="L40" s="9">
        <f t="shared" si="27"/>
        <v>88791.5</v>
      </c>
      <c r="M40" s="10"/>
      <c r="N40" s="9">
        <f t="shared" si="28"/>
        <v>88791.5</v>
      </c>
      <c r="O40" s="10"/>
      <c r="P40" s="9">
        <f t="shared" si="29"/>
        <v>88791.5</v>
      </c>
      <c r="Q40" s="11"/>
      <c r="R40" s="9">
        <f t="shared" si="30"/>
        <v>88791.5</v>
      </c>
      <c r="S40" s="10">
        <f t="shared" si="19"/>
        <v>11888.100000000006</v>
      </c>
      <c r="T40" s="9">
        <v>100679.6</v>
      </c>
      <c r="U40" s="10">
        <f t="shared" si="31"/>
        <v>0</v>
      </c>
      <c r="V40" s="9">
        <v>100679.6</v>
      </c>
      <c r="W40" s="10">
        <f t="shared" si="21"/>
        <v>0</v>
      </c>
      <c r="X40" s="9">
        <v>100679.6</v>
      </c>
    </row>
    <row r="41" spans="1:24" ht="15">
      <c r="A41" s="27" t="s">
        <v>88</v>
      </c>
      <c r="B41" s="4" t="s">
        <v>23</v>
      </c>
      <c r="C41" s="2" t="s">
        <v>96</v>
      </c>
      <c r="D41" s="9">
        <v>100000</v>
      </c>
      <c r="E41" s="10">
        <v>-531</v>
      </c>
      <c r="F41" s="9">
        <f t="shared" si="24"/>
        <v>99469</v>
      </c>
      <c r="G41" s="10">
        <v>-12549.6</v>
      </c>
      <c r="H41" s="9">
        <f t="shared" si="25"/>
        <v>86919.4</v>
      </c>
      <c r="I41" s="10"/>
      <c r="J41" s="9">
        <f t="shared" si="26"/>
        <v>86919.4</v>
      </c>
      <c r="K41" s="10"/>
      <c r="L41" s="9">
        <f t="shared" si="27"/>
        <v>86919.4</v>
      </c>
      <c r="M41" s="10"/>
      <c r="N41" s="9">
        <f t="shared" si="28"/>
        <v>86919.4</v>
      </c>
      <c r="O41" s="10"/>
      <c r="P41" s="9">
        <f t="shared" si="29"/>
        <v>86919.4</v>
      </c>
      <c r="Q41" s="11"/>
      <c r="R41" s="9">
        <f t="shared" si="30"/>
        <v>86919.4</v>
      </c>
      <c r="S41" s="10">
        <f t="shared" si="19"/>
        <v>-55891.799999999996</v>
      </c>
      <c r="T41" s="9">
        <v>31027.6</v>
      </c>
      <c r="U41" s="10">
        <f t="shared" si="31"/>
        <v>0</v>
      </c>
      <c r="V41" s="9">
        <v>31027.6</v>
      </c>
      <c r="W41" s="10">
        <f t="shared" si="21"/>
        <v>-13505.3</v>
      </c>
      <c r="X41" s="9">
        <v>17522.3</v>
      </c>
    </row>
    <row r="42" spans="1:24" ht="15">
      <c r="A42" s="27" t="s">
        <v>89</v>
      </c>
      <c r="B42" s="4" t="s">
        <v>24</v>
      </c>
      <c r="C42" s="2" t="s">
        <v>97</v>
      </c>
      <c r="D42" s="9">
        <v>3422798.2</v>
      </c>
      <c r="E42" s="10">
        <v>-36166.2</v>
      </c>
      <c r="F42" s="9">
        <f t="shared" si="24"/>
        <v>3386632</v>
      </c>
      <c r="G42" s="10">
        <v>-1027904.1</v>
      </c>
      <c r="H42" s="9">
        <f t="shared" si="25"/>
        <v>2358727.9</v>
      </c>
      <c r="I42" s="10"/>
      <c r="J42" s="9">
        <f t="shared" si="26"/>
        <v>2358727.9</v>
      </c>
      <c r="K42" s="10"/>
      <c r="L42" s="9">
        <f t="shared" si="27"/>
        <v>2358727.9</v>
      </c>
      <c r="M42" s="10"/>
      <c r="N42" s="9">
        <f t="shared" si="28"/>
        <v>2358727.9</v>
      </c>
      <c r="O42" s="10"/>
      <c r="P42" s="9">
        <f t="shared" si="29"/>
        <v>2358727.9</v>
      </c>
      <c r="Q42" s="11"/>
      <c r="R42" s="9">
        <f t="shared" si="30"/>
        <v>2358727.9</v>
      </c>
      <c r="S42" s="10">
        <f t="shared" si="19"/>
        <v>-262943</v>
      </c>
      <c r="T42" s="9">
        <v>2095784.9</v>
      </c>
      <c r="U42" s="10">
        <f t="shared" si="31"/>
        <v>-58771.89999999991</v>
      </c>
      <c r="V42" s="9">
        <v>2037013</v>
      </c>
      <c r="W42" s="10">
        <f t="shared" si="21"/>
        <v>-32722.399999999907</v>
      </c>
      <c r="X42" s="9">
        <v>2004290.6</v>
      </c>
    </row>
    <row r="43" spans="1:24" s="21" customFormat="1" ht="15">
      <c r="A43" s="29" t="s">
        <v>90</v>
      </c>
      <c r="B43" s="3" t="s">
        <v>25</v>
      </c>
      <c r="C43" s="19" t="s">
        <v>98</v>
      </c>
      <c r="D43" s="18">
        <f aca="true" t="shared" si="32" ref="D43:L43">D44</f>
        <v>39856.7</v>
      </c>
      <c r="E43" s="23">
        <f t="shared" si="32"/>
        <v>0</v>
      </c>
      <c r="F43" s="18">
        <f t="shared" si="32"/>
        <v>39856.7</v>
      </c>
      <c r="G43" s="23">
        <f t="shared" si="32"/>
        <v>0</v>
      </c>
      <c r="H43" s="18">
        <f t="shared" si="32"/>
        <v>39856.7</v>
      </c>
      <c r="I43" s="23">
        <f t="shared" si="32"/>
        <v>0</v>
      </c>
      <c r="J43" s="18">
        <f t="shared" si="32"/>
        <v>39856.7</v>
      </c>
      <c r="K43" s="23">
        <f t="shared" si="32"/>
        <v>0</v>
      </c>
      <c r="L43" s="18">
        <f t="shared" si="32"/>
        <v>39856.7</v>
      </c>
      <c r="M43" s="20">
        <v>0</v>
      </c>
      <c r="N43" s="18">
        <f t="shared" si="28"/>
        <v>39856.7</v>
      </c>
      <c r="O43" s="20">
        <v>0</v>
      </c>
      <c r="P43" s="9">
        <f t="shared" si="29"/>
        <v>39856.7</v>
      </c>
      <c r="Q43" s="23">
        <v>0</v>
      </c>
      <c r="R43" s="9">
        <f t="shared" si="30"/>
        <v>39856.7</v>
      </c>
      <c r="S43" s="20">
        <f t="shared" si="19"/>
        <v>8076.200000000004</v>
      </c>
      <c r="T43" s="18">
        <v>47932.9</v>
      </c>
      <c r="U43" s="20">
        <f t="shared" si="31"/>
        <v>0</v>
      </c>
      <c r="V43" s="18">
        <v>47932.9</v>
      </c>
      <c r="W43" s="20">
        <f t="shared" si="21"/>
        <v>0</v>
      </c>
      <c r="X43" s="18">
        <v>47932.9</v>
      </c>
    </row>
    <row r="44" spans="1:24" ht="30">
      <c r="A44" s="27" t="s">
        <v>91</v>
      </c>
      <c r="B44" s="4" t="s">
        <v>26</v>
      </c>
      <c r="C44" s="2" t="s">
        <v>99</v>
      </c>
      <c r="D44" s="9">
        <v>39856.7</v>
      </c>
      <c r="E44" s="10">
        <v>0</v>
      </c>
      <c r="F44" s="9">
        <f>D44+E44</f>
        <v>39856.7</v>
      </c>
      <c r="G44" s="10">
        <v>0</v>
      </c>
      <c r="H44" s="9">
        <f>F44+G44</f>
        <v>39856.7</v>
      </c>
      <c r="I44" s="10"/>
      <c r="J44" s="9">
        <f t="shared" si="26"/>
        <v>39856.7</v>
      </c>
      <c r="K44" s="10"/>
      <c r="L44" s="9">
        <f t="shared" si="27"/>
        <v>39856.7</v>
      </c>
      <c r="M44" s="10"/>
      <c r="N44" s="9">
        <f t="shared" si="28"/>
        <v>39856.7</v>
      </c>
      <c r="O44" s="10">
        <v>0</v>
      </c>
      <c r="P44" s="9">
        <f t="shared" si="29"/>
        <v>39856.7</v>
      </c>
      <c r="Q44" s="11">
        <v>0</v>
      </c>
      <c r="R44" s="9">
        <f t="shared" si="30"/>
        <v>39856.7</v>
      </c>
      <c r="S44" s="10">
        <f t="shared" si="19"/>
        <v>8076.200000000004</v>
      </c>
      <c r="T44" s="9">
        <v>47932.9</v>
      </c>
      <c r="U44" s="10">
        <f t="shared" si="31"/>
        <v>0</v>
      </c>
      <c r="V44" s="9">
        <v>47932.9</v>
      </c>
      <c r="W44" s="10">
        <f t="shared" si="21"/>
        <v>0</v>
      </c>
      <c r="X44" s="9">
        <v>47932.9</v>
      </c>
    </row>
    <row r="45" spans="1:24" s="21" customFormat="1" ht="25.5">
      <c r="A45" s="29" t="s">
        <v>100</v>
      </c>
      <c r="B45" s="3" t="s">
        <v>27</v>
      </c>
      <c r="C45" s="19" t="s">
        <v>105</v>
      </c>
      <c r="D45" s="18">
        <f>SUM(D46:D49)</f>
        <v>744450.2000000001</v>
      </c>
      <c r="E45" s="23">
        <f>SUM(E46:E49)</f>
        <v>13795.699999999999</v>
      </c>
      <c r="F45" s="18">
        <f>SUM(F46:F49)</f>
        <v>758245.8999999999</v>
      </c>
      <c r="G45" s="23">
        <f>SUM(G46:G48)</f>
        <v>13869.599999999999</v>
      </c>
      <c r="H45" s="18">
        <f>SUM(H46:H49)</f>
        <v>772115.5</v>
      </c>
      <c r="I45" s="23">
        <f>SUM(I46:I48)</f>
        <v>0</v>
      </c>
      <c r="J45" s="18">
        <f aca="true" t="shared" si="33" ref="J45:R45">SUM(J46:J49)</f>
        <v>772115.5</v>
      </c>
      <c r="K45" s="23">
        <f t="shared" si="33"/>
        <v>0</v>
      </c>
      <c r="L45" s="18">
        <f t="shared" si="33"/>
        <v>772115.5</v>
      </c>
      <c r="M45" s="23">
        <f t="shared" si="33"/>
        <v>0</v>
      </c>
      <c r="N45" s="18">
        <f t="shared" si="33"/>
        <v>772115.5</v>
      </c>
      <c r="O45" s="23">
        <f t="shared" si="33"/>
        <v>0</v>
      </c>
      <c r="P45" s="18">
        <f t="shared" si="33"/>
        <v>772115.5</v>
      </c>
      <c r="Q45" s="23">
        <f t="shared" si="33"/>
        <v>0</v>
      </c>
      <c r="R45" s="18">
        <f t="shared" si="33"/>
        <v>772115.5</v>
      </c>
      <c r="S45" s="20">
        <f t="shared" si="19"/>
        <v>3801</v>
      </c>
      <c r="T45" s="18">
        <v>775916.5</v>
      </c>
      <c r="U45" s="20">
        <f t="shared" si="31"/>
        <v>0</v>
      </c>
      <c r="V45" s="18">
        <v>775916.5</v>
      </c>
      <c r="W45" s="20">
        <f t="shared" si="21"/>
        <v>1759.8000000000466</v>
      </c>
      <c r="X45" s="18">
        <v>777676.3</v>
      </c>
    </row>
    <row r="46" spans="1:24" ht="60">
      <c r="A46" s="27" t="s">
        <v>101</v>
      </c>
      <c r="B46" s="4" t="s">
        <v>28</v>
      </c>
      <c r="C46" s="2" t="s">
        <v>106</v>
      </c>
      <c r="D46" s="9">
        <v>147675.7</v>
      </c>
      <c r="E46" s="10">
        <v>7337.5</v>
      </c>
      <c r="F46" s="9">
        <f>D46+E46</f>
        <v>155013.2</v>
      </c>
      <c r="G46" s="10">
        <v>2190.3</v>
      </c>
      <c r="H46" s="9">
        <f>F46+G46</f>
        <v>157203.5</v>
      </c>
      <c r="I46" s="10"/>
      <c r="J46" s="9">
        <f t="shared" si="26"/>
        <v>157203.5</v>
      </c>
      <c r="K46" s="10"/>
      <c r="L46" s="9">
        <f t="shared" si="27"/>
        <v>157203.5</v>
      </c>
      <c r="M46" s="10"/>
      <c r="N46" s="9">
        <f t="shared" si="28"/>
        <v>157203.5</v>
      </c>
      <c r="O46" s="10"/>
      <c r="P46" s="9">
        <f t="shared" si="29"/>
        <v>157203.5</v>
      </c>
      <c r="Q46" s="11"/>
      <c r="R46" s="9">
        <f t="shared" si="30"/>
        <v>157203.5</v>
      </c>
      <c r="S46" s="10">
        <f t="shared" si="19"/>
        <v>1000</v>
      </c>
      <c r="T46" s="9">
        <v>158203.5</v>
      </c>
      <c r="U46" s="10">
        <f t="shared" si="31"/>
        <v>0</v>
      </c>
      <c r="V46" s="9">
        <v>158203.5</v>
      </c>
      <c r="W46" s="10">
        <f t="shared" si="21"/>
        <v>5096.899999999994</v>
      </c>
      <c r="X46" s="9">
        <v>163300.4</v>
      </c>
    </row>
    <row r="47" spans="1:24" ht="15">
      <c r="A47" s="30" t="s">
        <v>102</v>
      </c>
      <c r="B47" s="13" t="s">
        <v>29</v>
      </c>
      <c r="C47" s="5" t="s">
        <v>107</v>
      </c>
      <c r="D47" s="9">
        <v>592464.1</v>
      </c>
      <c r="E47" s="11">
        <v>7849.4</v>
      </c>
      <c r="F47" s="9">
        <f>D47+E47</f>
        <v>600313.5</v>
      </c>
      <c r="G47" s="11">
        <v>11679.3</v>
      </c>
      <c r="H47" s="9">
        <f>F47+G47</f>
        <v>611992.8</v>
      </c>
      <c r="I47" s="11"/>
      <c r="J47" s="9">
        <f t="shared" si="26"/>
        <v>611992.8</v>
      </c>
      <c r="K47" s="11"/>
      <c r="L47" s="9">
        <f t="shared" si="27"/>
        <v>611992.8</v>
      </c>
      <c r="M47" s="11"/>
      <c r="N47" s="9">
        <f t="shared" si="28"/>
        <v>611992.8</v>
      </c>
      <c r="O47" s="11"/>
      <c r="P47" s="9">
        <f t="shared" si="29"/>
        <v>611992.8</v>
      </c>
      <c r="Q47" s="11"/>
      <c r="R47" s="9">
        <f t="shared" si="30"/>
        <v>611992.8</v>
      </c>
      <c r="S47" s="10">
        <f t="shared" si="19"/>
        <v>5000</v>
      </c>
      <c r="T47" s="9">
        <v>616992.8</v>
      </c>
      <c r="U47" s="10">
        <f t="shared" si="31"/>
        <v>0</v>
      </c>
      <c r="V47" s="9">
        <v>616992.8</v>
      </c>
      <c r="W47" s="10">
        <f t="shared" si="21"/>
        <v>-3090.100000000093</v>
      </c>
      <c r="X47" s="9">
        <v>613902.7</v>
      </c>
    </row>
    <row r="48" spans="1:24" ht="15">
      <c r="A48" s="31" t="s">
        <v>103</v>
      </c>
      <c r="B48" s="17" t="s">
        <v>30</v>
      </c>
      <c r="C48" s="12" t="s">
        <v>108</v>
      </c>
      <c r="D48" s="15">
        <v>4138.6</v>
      </c>
      <c r="E48" s="14">
        <v>-1400</v>
      </c>
      <c r="F48" s="9">
        <f>D48+E48</f>
        <v>2738.6000000000004</v>
      </c>
      <c r="G48" s="14">
        <v>0</v>
      </c>
      <c r="H48" s="9">
        <f>F48+G48</f>
        <v>2738.6000000000004</v>
      </c>
      <c r="I48" s="14"/>
      <c r="J48" s="9">
        <f t="shared" si="26"/>
        <v>2738.6000000000004</v>
      </c>
      <c r="K48" s="14"/>
      <c r="L48" s="9">
        <f t="shared" si="27"/>
        <v>2738.6000000000004</v>
      </c>
      <c r="M48" s="14"/>
      <c r="N48" s="9">
        <f t="shared" si="28"/>
        <v>2738.6000000000004</v>
      </c>
      <c r="O48" s="14"/>
      <c r="P48" s="9">
        <f t="shared" si="29"/>
        <v>2738.6000000000004</v>
      </c>
      <c r="Q48" s="26"/>
      <c r="R48" s="9">
        <f t="shared" si="30"/>
        <v>2738.6000000000004</v>
      </c>
      <c r="S48" s="10">
        <f t="shared" si="19"/>
        <v>-2199.0000000000005</v>
      </c>
      <c r="T48" s="9">
        <v>539.6</v>
      </c>
      <c r="U48" s="10">
        <f t="shared" si="31"/>
        <v>0</v>
      </c>
      <c r="V48" s="9">
        <v>539.6</v>
      </c>
      <c r="W48" s="10">
        <f t="shared" si="21"/>
        <v>-247</v>
      </c>
      <c r="X48" s="9">
        <v>292.6</v>
      </c>
    </row>
    <row r="49" spans="1:24" ht="45">
      <c r="A49" s="31" t="s">
        <v>219</v>
      </c>
      <c r="B49" s="17" t="s">
        <v>218</v>
      </c>
      <c r="C49" s="12" t="s">
        <v>217</v>
      </c>
      <c r="D49" s="15">
        <v>171.8</v>
      </c>
      <c r="E49" s="14">
        <v>8.8</v>
      </c>
      <c r="F49" s="9">
        <f>D49+E49</f>
        <v>180.60000000000002</v>
      </c>
      <c r="G49" s="14">
        <v>0</v>
      </c>
      <c r="H49" s="9">
        <f>F49+G49</f>
        <v>180.60000000000002</v>
      </c>
      <c r="I49" s="14">
        <v>0</v>
      </c>
      <c r="J49" s="9">
        <f t="shared" si="26"/>
        <v>180.60000000000002</v>
      </c>
      <c r="K49" s="14"/>
      <c r="L49" s="9">
        <f t="shared" si="27"/>
        <v>180.60000000000002</v>
      </c>
      <c r="M49" s="14"/>
      <c r="N49" s="9">
        <f t="shared" si="28"/>
        <v>180.60000000000002</v>
      </c>
      <c r="O49" s="14">
        <v>0</v>
      </c>
      <c r="P49" s="9">
        <f t="shared" si="29"/>
        <v>180.60000000000002</v>
      </c>
      <c r="Q49" s="26"/>
      <c r="R49" s="9">
        <f t="shared" si="30"/>
        <v>180.60000000000002</v>
      </c>
      <c r="S49" s="10">
        <f t="shared" si="19"/>
        <v>0</v>
      </c>
      <c r="T49" s="9">
        <v>180.6</v>
      </c>
      <c r="U49" s="10">
        <f t="shared" si="31"/>
        <v>0</v>
      </c>
      <c r="V49" s="9">
        <v>180.6</v>
      </c>
      <c r="W49" s="10">
        <f t="shared" si="21"/>
        <v>0</v>
      </c>
      <c r="X49" s="9">
        <v>180.6</v>
      </c>
    </row>
    <row r="50" spans="1:24" s="21" customFormat="1" ht="15">
      <c r="A50" s="29" t="s">
        <v>104</v>
      </c>
      <c r="B50" s="16" t="s">
        <v>31</v>
      </c>
      <c r="C50" s="19" t="s">
        <v>109</v>
      </c>
      <c r="D50" s="18">
        <f aca="true" t="shared" si="34" ref="D50:R50">SUM(D51:D60)</f>
        <v>5774364.299999999</v>
      </c>
      <c r="E50" s="23">
        <f t="shared" si="34"/>
        <v>381740.3</v>
      </c>
      <c r="F50" s="18">
        <f t="shared" si="34"/>
        <v>6156104.6</v>
      </c>
      <c r="G50" s="23">
        <f t="shared" si="34"/>
        <v>346382.4</v>
      </c>
      <c r="H50" s="18">
        <f t="shared" si="34"/>
        <v>6502487</v>
      </c>
      <c r="I50" s="23">
        <f t="shared" si="34"/>
        <v>0</v>
      </c>
      <c r="J50" s="18">
        <f t="shared" si="34"/>
        <v>6502487</v>
      </c>
      <c r="K50" s="23">
        <f t="shared" si="34"/>
        <v>0</v>
      </c>
      <c r="L50" s="18">
        <f t="shared" si="34"/>
        <v>6502487</v>
      </c>
      <c r="M50" s="23">
        <f t="shared" si="34"/>
        <v>0</v>
      </c>
      <c r="N50" s="18">
        <f t="shared" si="34"/>
        <v>6502487</v>
      </c>
      <c r="O50" s="23">
        <f t="shared" si="34"/>
        <v>0</v>
      </c>
      <c r="P50" s="18">
        <f t="shared" si="34"/>
        <v>6502487</v>
      </c>
      <c r="Q50" s="23">
        <f t="shared" si="34"/>
        <v>0</v>
      </c>
      <c r="R50" s="18">
        <f t="shared" si="34"/>
        <v>6502487</v>
      </c>
      <c r="S50" s="20">
        <f t="shared" si="19"/>
        <v>79213.09999999963</v>
      </c>
      <c r="T50" s="18">
        <v>6581700.1</v>
      </c>
      <c r="U50" s="20">
        <f t="shared" si="31"/>
        <v>-1640.699999999255</v>
      </c>
      <c r="V50" s="18">
        <v>6580059.4</v>
      </c>
      <c r="W50" s="20">
        <f t="shared" si="21"/>
        <v>344836.5</v>
      </c>
      <c r="X50" s="18">
        <v>6924895.9</v>
      </c>
    </row>
    <row r="51" spans="1:24" ht="15">
      <c r="A51" s="27" t="s">
        <v>110</v>
      </c>
      <c r="B51" s="17" t="s">
        <v>32</v>
      </c>
      <c r="C51" s="2" t="s">
        <v>118</v>
      </c>
      <c r="D51" s="9">
        <v>170156.7</v>
      </c>
      <c r="E51" s="10">
        <v>0</v>
      </c>
      <c r="F51" s="9">
        <f aca="true" t="shared" si="35" ref="F51:F60">D51+E51</f>
        <v>170156.7</v>
      </c>
      <c r="G51" s="10">
        <v>2498.5</v>
      </c>
      <c r="H51" s="9">
        <f aca="true" t="shared" si="36" ref="H51:H60">F51+G51</f>
        <v>172655.2</v>
      </c>
      <c r="I51" s="10"/>
      <c r="J51" s="9">
        <f t="shared" si="26"/>
        <v>172655.2</v>
      </c>
      <c r="K51" s="10"/>
      <c r="L51" s="9">
        <f t="shared" si="27"/>
        <v>172655.2</v>
      </c>
      <c r="M51" s="10"/>
      <c r="N51" s="9">
        <f t="shared" si="28"/>
        <v>172655.2</v>
      </c>
      <c r="O51" s="10"/>
      <c r="P51" s="9">
        <f t="shared" si="29"/>
        <v>172655.2</v>
      </c>
      <c r="Q51" s="11"/>
      <c r="R51" s="9">
        <f t="shared" si="30"/>
        <v>172655.2</v>
      </c>
      <c r="S51" s="10">
        <f t="shared" si="19"/>
        <v>-3015.4000000000233</v>
      </c>
      <c r="T51" s="9">
        <v>169639.8</v>
      </c>
      <c r="U51" s="10">
        <f t="shared" si="31"/>
        <v>-2794</v>
      </c>
      <c r="V51" s="9">
        <v>166845.8</v>
      </c>
      <c r="W51" s="10">
        <f t="shared" si="21"/>
        <v>-199.39999999999418</v>
      </c>
      <c r="X51" s="9">
        <v>166646.4</v>
      </c>
    </row>
    <row r="52" spans="1:24" ht="30" hidden="1">
      <c r="A52" s="27" t="s">
        <v>111</v>
      </c>
      <c r="B52" s="17" t="s">
        <v>272</v>
      </c>
      <c r="C52" s="2" t="s">
        <v>273</v>
      </c>
      <c r="D52" s="9">
        <v>0</v>
      </c>
      <c r="E52" s="10"/>
      <c r="F52" s="9">
        <f t="shared" si="35"/>
        <v>0</v>
      </c>
      <c r="G52" s="10"/>
      <c r="H52" s="9">
        <f t="shared" si="36"/>
        <v>0</v>
      </c>
      <c r="I52" s="10"/>
      <c r="J52" s="9">
        <f t="shared" si="26"/>
        <v>0</v>
      </c>
      <c r="K52" s="10"/>
      <c r="L52" s="9">
        <f t="shared" si="27"/>
        <v>0</v>
      </c>
      <c r="M52" s="10"/>
      <c r="N52" s="9">
        <f t="shared" si="28"/>
        <v>0</v>
      </c>
      <c r="O52" s="10"/>
      <c r="P52" s="9"/>
      <c r="Q52" s="11"/>
      <c r="R52" s="9"/>
      <c r="S52" s="10">
        <f t="shared" si="19"/>
        <v>211</v>
      </c>
      <c r="T52" s="9">
        <v>211</v>
      </c>
      <c r="U52" s="10">
        <f t="shared" si="31"/>
        <v>0</v>
      </c>
      <c r="V52" s="9">
        <v>211</v>
      </c>
      <c r="W52" s="10">
        <f t="shared" si="21"/>
        <v>0</v>
      </c>
      <c r="X52" s="9">
        <v>211</v>
      </c>
    </row>
    <row r="53" spans="1:24" ht="30">
      <c r="A53" s="27" t="s">
        <v>111</v>
      </c>
      <c r="B53" s="17" t="s">
        <v>272</v>
      </c>
      <c r="C53" s="2" t="s">
        <v>273</v>
      </c>
      <c r="D53" s="9"/>
      <c r="E53" s="10"/>
      <c r="F53" s="9"/>
      <c r="G53" s="10"/>
      <c r="H53" s="9"/>
      <c r="I53" s="10"/>
      <c r="J53" s="9"/>
      <c r="K53" s="10"/>
      <c r="L53" s="9"/>
      <c r="M53" s="10"/>
      <c r="N53" s="9"/>
      <c r="O53" s="10"/>
      <c r="P53" s="9"/>
      <c r="Q53" s="11"/>
      <c r="R53" s="9"/>
      <c r="S53" s="10">
        <f t="shared" si="19"/>
        <v>211</v>
      </c>
      <c r="T53" s="9">
        <v>211</v>
      </c>
      <c r="U53" s="10">
        <f t="shared" si="31"/>
        <v>0</v>
      </c>
      <c r="V53" s="9">
        <v>211</v>
      </c>
      <c r="W53" s="10">
        <f t="shared" si="21"/>
        <v>0</v>
      </c>
      <c r="X53" s="9">
        <v>211</v>
      </c>
    </row>
    <row r="54" spans="1:24" ht="15">
      <c r="A54" s="27" t="s">
        <v>112</v>
      </c>
      <c r="B54" s="17" t="s">
        <v>33</v>
      </c>
      <c r="C54" s="2" t="s">
        <v>119</v>
      </c>
      <c r="D54" s="9">
        <v>1216622.1</v>
      </c>
      <c r="E54" s="10">
        <v>7113.9</v>
      </c>
      <c r="F54" s="9">
        <f t="shared" si="35"/>
        <v>1223736</v>
      </c>
      <c r="G54" s="10">
        <v>97760.2</v>
      </c>
      <c r="H54" s="9">
        <f t="shared" si="36"/>
        <v>1321496.2</v>
      </c>
      <c r="I54" s="10"/>
      <c r="J54" s="9">
        <f t="shared" si="26"/>
        <v>1321496.2</v>
      </c>
      <c r="K54" s="10"/>
      <c r="L54" s="9">
        <f t="shared" si="27"/>
        <v>1321496.2</v>
      </c>
      <c r="M54" s="10"/>
      <c r="N54" s="9">
        <f t="shared" si="28"/>
        <v>1321496.2</v>
      </c>
      <c r="O54" s="10"/>
      <c r="P54" s="9">
        <f t="shared" si="29"/>
        <v>1321496.2</v>
      </c>
      <c r="Q54" s="11"/>
      <c r="R54" s="9">
        <f t="shared" si="30"/>
        <v>1321496.2</v>
      </c>
      <c r="S54" s="10">
        <f t="shared" si="19"/>
        <v>13149.90000000014</v>
      </c>
      <c r="T54" s="9">
        <v>1334646.1</v>
      </c>
      <c r="U54" s="10">
        <f t="shared" si="31"/>
        <v>0</v>
      </c>
      <c r="V54" s="9">
        <v>1334646.1</v>
      </c>
      <c r="W54" s="10">
        <f t="shared" si="21"/>
        <v>625.7999999998137</v>
      </c>
      <c r="X54" s="9">
        <v>1335271.9</v>
      </c>
    </row>
    <row r="55" spans="1:24" ht="15">
      <c r="A55" s="27" t="s">
        <v>113</v>
      </c>
      <c r="B55" s="17" t="s">
        <v>34</v>
      </c>
      <c r="C55" s="2" t="s">
        <v>120</v>
      </c>
      <c r="D55" s="9">
        <v>61062.2</v>
      </c>
      <c r="E55" s="10">
        <v>93.5</v>
      </c>
      <c r="F55" s="9">
        <f t="shared" si="35"/>
        <v>61155.7</v>
      </c>
      <c r="G55" s="10">
        <v>3017</v>
      </c>
      <c r="H55" s="9">
        <f t="shared" si="36"/>
        <v>64172.7</v>
      </c>
      <c r="I55" s="10"/>
      <c r="J55" s="9">
        <f t="shared" si="26"/>
        <v>64172.7</v>
      </c>
      <c r="K55" s="10"/>
      <c r="L55" s="9">
        <f t="shared" si="27"/>
        <v>64172.7</v>
      </c>
      <c r="M55" s="10"/>
      <c r="N55" s="9">
        <f t="shared" si="28"/>
        <v>64172.7</v>
      </c>
      <c r="O55" s="10"/>
      <c r="P55" s="9">
        <f t="shared" si="29"/>
        <v>64172.7</v>
      </c>
      <c r="Q55" s="11"/>
      <c r="R55" s="9">
        <f t="shared" si="30"/>
        <v>64172.7</v>
      </c>
      <c r="S55" s="10">
        <f t="shared" si="19"/>
        <v>-14740</v>
      </c>
      <c r="T55" s="9">
        <v>49432.7</v>
      </c>
      <c r="U55" s="10">
        <f t="shared" si="31"/>
        <v>0</v>
      </c>
      <c r="V55" s="9">
        <v>49432.7</v>
      </c>
      <c r="W55" s="10">
        <f t="shared" si="21"/>
        <v>0</v>
      </c>
      <c r="X55" s="9">
        <v>49432.7</v>
      </c>
    </row>
    <row r="56" spans="1:24" ht="15">
      <c r="A56" s="27" t="s">
        <v>114</v>
      </c>
      <c r="B56" s="17" t="s">
        <v>35</v>
      </c>
      <c r="C56" s="2" t="s">
        <v>121</v>
      </c>
      <c r="D56" s="9">
        <v>1138360.8</v>
      </c>
      <c r="E56" s="10">
        <v>12412.9</v>
      </c>
      <c r="F56" s="9">
        <f t="shared" si="35"/>
        <v>1150773.7</v>
      </c>
      <c r="G56" s="10">
        <v>70473.6</v>
      </c>
      <c r="H56" s="9">
        <f t="shared" si="36"/>
        <v>1221247.3</v>
      </c>
      <c r="I56" s="10"/>
      <c r="J56" s="9">
        <f t="shared" si="26"/>
        <v>1221247.3</v>
      </c>
      <c r="K56" s="10"/>
      <c r="L56" s="9">
        <f t="shared" si="27"/>
        <v>1221247.3</v>
      </c>
      <c r="M56" s="10"/>
      <c r="N56" s="9">
        <f t="shared" si="28"/>
        <v>1221247.3</v>
      </c>
      <c r="O56" s="10"/>
      <c r="P56" s="9">
        <f t="shared" si="29"/>
        <v>1221247.3</v>
      </c>
      <c r="Q56" s="11"/>
      <c r="R56" s="9">
        <f t="shared" si="30"/>
        <v>1221247.3</v>
      </c>
      <c r="S56" s="10">
        <f t="shared" si="19"/>
        <v>78718.30000000005</v>
      </c>
      <c r="T56" s="9">
        <v>1299965.6</v>
      </c>
      <c r="U56" s="10">
        <f t="shared" si="31"/>
        <v>0</v>
      </c>
      <c r="V56" s="9">
        <v>1299965.6</v>
      </c>
      <c r="W56" s="10">
        <f t="shared" si="21"/>
        <v>136651</v>
      </c>
      <c r="X56" s="9">
        <v>1436616.6</v>
      </c>
    </row>
    <row r="57" spans="1:24" ht="15">
      <c r="A57" s="27" t="s">
        <v>115</v>
      </c>
      <c r="B57" s="17" t="s">
        <v>36</v>
      </c>
      <c r="C57" s="2" t="s">
        <v>122</v>
      </c>
      <c r="D57" s="9">
        <v>156000</v>
      </c>
      <c r="E57" s="10">
        <v>0</v>
      </c>
      <c r="F57" s="9">
        <f t="shared" si="35"/>
        <v>156000</v>
      </c>
      <c r="G57" s="10">
        <v>173121.7</v>
      </c>
      <c r="H57" s="9">
        <f t="shared" si="36"/>
        <v>329121.7</v>
      </c>
      <c r="I57" s="10"/>
      <c r="J57" s="9">
        <f t="shared" si="26"/>
        <v>329121.7</v>
      </c>
      <c r="K57" s="10"/>
      <c r="L57" s="9">
        <f t="shared" si="27"/>
        <v>329121.7</v>
      </c>
      <c r="M57" s="10"/>
      <c r="N57" s="9">
        <f t="shared" si="28"/>
        <v>329121.7</v>
      </c>
      <c r="O57" s="10"/>
      <c r="P57" s="9">
        <f t="shared" si="29"/>
        <v>329121.7</v>
      </c>
      <c r="Q57" s="11"/>
      <c r="R57" s="9">
        <f t="shared" si="30"/>
        <v>329121.7</v>
      </c>
      <c r="S57" s="10">
        <f t="shared" si="19"/>
        <v>-1963.5</v>
      </c>
      <c r="T57" s="9">
        <v>327158.2</v>
      </c>
      <c r="U57" s="10">
        <f t="shared" si="31"/>
        <v>0</v>
      </c>
      <c r="V57" s="9">
        <v>327158.2</v>
      </c>
      <c r="W57" s="10">
        <f t="shared" si="21"/>
        <v>108284.39999999997</v>
      </c>
      <c r="X57" s="9">
        <v>435442.6</v>
      </c>
    </row>
    <row r="58" spans="1:24" ht="15">
      <c r="A58" s="27" t="s">
        <v>116</v>
      </c>
      <c r="B58" s="17" t="s">
        <v>37</v>
      </c>
      <c r="C58" s="2" t="s">
        <v>123</v>
      </c>
      <c r="D58" s="9">
        <v>2635094.9</v>
      </c>
      <c r="E58" s="10">
        <v>341403.8</v>
      </c>
      <c r="F58" s="9">
        <f t="shared" si="35"/>
        <v>2976498.6999999997</v>
      </c>
      <c r="G58" s="10">
        <v>0</v>
      </c>
      <c r="H58" s="9">
        <f t="shared" si="36"/>
        <v>2976498.6999999997</v>
      </c>
      <c r="I58" s="10"/>
      <c r="J58" s="9">
        <f t="shared" si="26"/>
        <v>2976498.6999999997</v>
      </c>
      <c r="K58" s="10"/>
      <c r="L58" s="9">
        <f t="shared" si="27"/>
        <v>2976498.6999999997</v>
      </c>
      <c r="M58" s="10"/>
      <c r="N58" s="9">
        <f t="shared" si="28"/>
        <v>2976498.6999999997</v>
      </c>
      <c r="O58" s="10"/>
      <c r="P58" s="9">
        <f t="shared" si="29"/>
        <v>2976498.6999999997</v>
      </c>
      <c r="Q58" s="11"/>
      <c r="R58" s="9">
        <f t="shared" si="30"/>
        <v>2976498.6999999997</v>
      </c>
      <c r="S58" s="10">
        <f t="shared" si="19"/>
        <v>0</v>
      </c>
      <c r="T58" s="9">
        <v>2976498.7</v>
      </c>
      <c r="U58" s="10">
        <f t="shared" si="31"/>
        <v>1000</v>
      </c>
      <c r="V58" s="9">
        <v>2977498.7</v>
      </c>
      <c r="W58" s="10">
        <f t="shared" si="21"/>
        <v>100000</v>
      </c>
      <c r="X58" s="9">
        <v>3077498.7</v>
      </c>
    </row>
    <row r="59" spans="1:24" ht="15">
      <c r="A59" s="32" t="s">
        <v>117</v>
      </c>
      <c r="B59" s="17" t="s">
        <v>38</v>
      </c>
      <c r="C59" s="2" t="s">
        <v>124</v>
      </c>
      <c r="D59" s="9">
        <v>41357.1</v>
      </c>
      <c r="E59" s="10">
        <v>887.8</v>
      </c>
      <c r="F59" s="9">
        <f t="shared" si="35"/>
        <v>42244.9</v>
      </c>
      <c r="G59" s="10">
        <v>0</v>
      </c>
      <c r="H59" s="9">
        <f t="shared" si="36"/>
        <v>42244.9</v>
      </c>
      <c r="I59" s="10"/>
      <c r="J59" s="9">
        <f t="shared" si="26"/>
        <v>42244.9</v>
      </c>
      <c r="K59" s="10"/>
      <c r="L59" s="9">
        <f t="shared" si="27"/>
        <v>42244.9</v>
      </c>
      <c r="M59" s="10"/>
      <c r="N59" s="9">
        <f t="shared" si="28"/>
        <v>42244.9</v>
      </c>
      <c r="O59" s="10"/>
      <c r="P59" s="9">
        <f t="shared" si="29"/>
        <v>42244.9</v>
      </c>
      <c r="Q59" s="11"/>
      <c r="R59" s="9">
        <f t="shared" si="30"/>
        <v>42244.9</v>
      </c>
      <c r="S59" s="10">
        <f t="shared" si="19"/>
        <v>0</v>
      </c>
      <c r="T59" s="9">
        <v>42244.9</v>
      </c>
      <c r="U59" s="10">
        <f t="shared" si="31"/>
        <v>0</v>
      </c>
      <c r="V59" s="9">
        <v>42244.9</v>
      </c>
      <c r="W59" s="10">
        <f t="shared" si="21"/>
        <v>0</v>
      </c>
      <c r="X59" s="9">
        <v>42244.9</v>
      </c>
    </row>
    <row r="60" spans="1:24" ht="30">
      <c r="A60" s="27" t="s">
        <v>280</v>
      </c>
      <c r="B60" s="17" t="s">
        <v>39</v>
      </c>
      <c r="C60" s="2" t="s">
        <v>125</v>
      </c>
      <c r="D60" s="9">
        <v>355710.5</v>
      </c>
      <c r="E60" s="10">
        <v>19828.4</v>
      </c>
      <c r="F60" s="9">
        <f t="shared" si="35"/>
        <v>375538.9</v>
      </c>
      <c r="G60" s="10">
        <v>-488.6</v>
      </c>
      <c r="H60" s="9">
        <f t="shared" si="36"/>
        <v>375050.30000000005</v>
      </c>
      <c r="I60" s="10"/>
      <c r="J60" s="9">
        <f t="shared" si="26"/>
        <v>375050.30000000005</v>
      </c>
      <c r="K60" s="10"/>
      <c r="L60" s="9">
        <f t="shared" si="27"/>
        <v>375050.30000000005</v>
      </c>
      <c r="M60" s="10"/>
      <c r="N60" s="9">
        <f t="shared" si="28"/>
        <v>375050.30000000005</v>
      </c>
      <c r="O60" s="10"/>
      <c r="P60" s="9">
        <f t="shared" si="29"/>
        <v>375050.30000000005</v>
      </c>
      <c r="Q60" s="11"/>
      <c r="R60" s="9">
        <f t="shared" si="30"/>
        <v>375050.30000000005</v>
      </c>
      <c r="S60" s="10">
        <f t="shared" si="19"/>
        <v>6852.79999999993</v>
      </c>
      <c r="T60" s="9">
        <v>381903.1</v>
      </c>
      <c r="U60" s="10">
        <f t="shared" si="31"/>
        <v>153.30000000004657</v>
      </c>
      <c r="V60" s="9">
        <v>382056.4</v>
      </c>
      <c r="W60" s="10">
        <f t="shared" si="21"/>
        <v>-525.3000000000466</v>
      </c>
      <c r="X60" s="9">
        <v>381531.1</v>
      </c>
    </row>
    <row r="61" spans="1:24" s="21" customFormat="1" ht="15">
      <c r="A61" s="29" t="s">
        <v>126</v>
      </c>
      <c r="B61" s="16" t="s">
        <v>40</v>
      </c>
      <c r="C61" s="19" t="s">
        <v>127</v>
      </c>
      <c r="D61" s="18">
        <f aca="true" t="shared" si="37" ref="D61:R61">SUM(D62:D65)</f>
        <v>1176448.5</v>
      </c>
      <c r="E61" s="23">
        <f t="shared" si="37"/>
        <v>118118.9</v>
      </c>
      <c r="F61" s="18">
        <f t="shared" si="37"/>
        <v>1294567.4</v>
      </c>
      <c r="G61" s="23">
        <f t="shared" si="37"/>
        <v>17565.5</v>
      </c>
      <c r="H61" s="18">
        <f t="shared" si="37"/>
        <v>1312132.9000000001</v>
      </c>
      <c r="I61" s="23">
        <f t="shared" si="37"/>
        <v>0</v>
      </c>
      <c r="J61" s="18">
        <f t="shared" si="37"/>
        <v>1312132.9000000001</v>
      </c>
      <c r="K61" s="23">
        <f t="shared" si="37"/>
        <v>0</v>
      </c>
      <c r="L61" s="18">
        <f t="shared" si="37"/>
        <v>1312132.9000000001</v>
      </c>
      <c r="M61" s="23">
        <f t="shared" si="37"/>
        <v>0</v>
      </c>
      <c r="N61" s="18">
        <f t="shared" si="37"/>
        <v>1312132.9000000001</v>
      </c>
      <c r="O61" s="23">
        <f t="shared" si="37"/>
        <v>0</v>
      </c>
      <c r="P61" s="18">
        <f t="shared" si="37"/>
        <v>1312132.9000000001</v>
      </c>
      <c r="Q61" s="23">
        <f t="shared" si="37"/>
        <v>0</v>
      </c>
      <c r="R61" s="18">
        <f t="shared" si="37"/>
        <v>1312132.9000000001</v>
      </c>
      <c r="S61" s="20">
        <f t="shared" si="19"/>
        <v>453218.19999999995</v>
      </c>
      <c r="T61" s="18">
        <v>1765351.1</v>
      </c>
      <c r="U61" s="20">
        <f t="shared" si="31"/>
        <v>29322.899999999907</v>
      </c>
      <c r="V61" s="18">
        <v>1794674</v>
      </c>
      <c r="W61" s="20">
        <f t="shared" si="21"/>
        <v>438059.1000000001</v>
      </c>
      <c r="X61" s="18">
        <v>2232733.1</v>
      </c>
    </row>
    <row r="62" spans="1:24" ht="15">
      <c r="A62" s="27" t="s">
        <v>128</v>
      </c>
      <c r="B62" s="17" t="s">
        <v>41</v>
      </c>
      <c r="C62" s="2" t="s">
        <v>131</v>
      </c>
      <c r="D62" s="9">
        <v>95692.1</v>
      </c>
      <c r="E62" s="10">
        <v>82184.9</v>
      </c>
      <c r="F62" s="9">
        <f>D62+E62</f>
        <v>177877</v>
      </c>
      <c r="G62" s="10">
        <v>-628.6</v>
      </c>
      <c r="H62" s="9">
        <f>F62+G62</f>
        <v>177248.4</v>
      </c>
      <c r="I62" s="10"/>
      <c r="J62" s="9">
        <f t="shared" si="26"/>
        <v>177248.4</v>
      </c>
      <c r="K62" s="10"/>
      <c r="L62" s="9">
        <f t="shared" si="27"/>
        <v>177248.4</v>
      </c>
      <c r="M62" s="10"/>
      <c r="N62" s="9">
        <f t="shared" si="28"/>
        <v>177248.4</v>
      </c>
      <c r="O62" s="10"/>
      <c r="P62" s="9">
        <f t="shared" si="29"/>
        <v>177248.4</v>
      </c>
      <c r="Q62" s="11"/>
      <c r="R62" s="9">
        <f t="shared" si="30"/>
        <v>177248.4</v>
      </c>
      <c r="S62" s="10">
        <f t="shared" si="19"/>
        <v>-10923</v>
      </c>
      <c r="T62" s="9">
        <v>166325.4</v>
      </c>
      <c r="U62" s="10">
        <f t="shared" si="31"/>
        <v>-3677.2999999999884</v>
      </c>
      <c r="V62" s="9">
        <v>162648.1</v>
      </c>
      <c r="W62" s="10">
        <f t="shared" si="21"/>
        <v>-3294.5</v>
      </c>
      <c r="X62" s="9">
        <v>159353.6</v>
      </c>
    </row>
    <row r="63" spans="1:24" ht="15">
      <c r="A63" s="27" t="s">
        <v>129</v>
      </c>
      <c r="B63" s="17" t="s">
        <v>42</v>
      </c>
      <c r="C63" s="2" t="s">
        <v>132</v>
      </c>
      <c r="D63" s="9">
        <v>711774.2</v>
      </c>
      <c r="E63" s="10">
        <v>37234</v>
      </c>
      <c r="F63" s="9">
        <f>D63+E63</f>
        <v>749008.2</v>
      </c>
      <c r="G63" s="10">
        <v>18730</v>
      </c>
      <c r="H63" s="9">
        <f>F63+G63</f>
        <v>767738.2</v>
      </c>
      <c r="I63" s="10"/>
      <c r="J63" s="9">
        <f t="shared" si="26"/>
        <v>767738.2</v>
      </c>
      <c r="K63" s="10"/>
      <c r="L63" s="9">
        <f t="shared" si="27"/>
        <v>767738.2</v>
      </c>
      <c r="M63" s="10"/>
      <c r="N63" s="9">
        <f t="shared" si="28"/>
        <v>767738.2</v>
      </c>
      <c r="O63" s="10"/>
      <c r="P63" s="9">
        <f t="shared" si="29"/>
        <v>767738.2</v>
      </c>
      <c r="Q63" s="11"/>
      <c r="R63" s="9">
        <f t="shared" si="30"/>
        <v>767738.2</v>
      </c>
      <c r="S63" s="10">
        <f t="shared" si="19"/>
        <v>445279</v>
      </c>
      <c r="T63" s="9">
        <v>1213017.2</v>
      </c>
      <c r="U63" s="10">
        <f t="shared" si="31"/>
        <v>33000.19999999995</v>
      </c>
      <c r="V63" s="9">
        <v>1246017.4</v>
      </c>
      <c r="W63" s="10">
        <f t="shared" si="21"/>
        <v>439332.40000000014</v>
      </c>
      <c r="X63" s="9">
        <v>1685349.8</v>
      </c>
    </row>
    <row r="64" spans="1:24" ht="15">
      <c r="A64" s="27" t="s">
        <v>130</v>
      </c>
      <c r="B64" s="17" t="s">
        <v>214</v>
      </c>
      <c r="C64" s="2" t="s">
        <v>215</v>
      </c>
      <c r="D64" s="9">
        <v>239561.7</v>
      </c>
      <c r="E64" s="10">
        <v>0</v>
      </c>
      <c r="F64" s="9">
        <f>D64+E64</f>
        <v>239561.7</v>
      </c>
      <c r="G64" s="10">
        <v>0</v>
      </c>
      <c r="H64" s="9">
        <f>F64+G64</f>
        <v>239561.7</v>
      </c>
      <c r="I64" s="10"/>
      <c r="J64" s="9">
        <f t="shared" si="26"/>
        <v>239561.7</v>
      </c>
      <c r="K64" s="10"/>
      <c r="L64" s="9">
        <f t="shared" si="27"/>
        <v>239561.7</v>
      </c>
      <c r="M64" s="10"/>
      <c r="N64" s="9">
        <f t="shared" si="28"/>
        <v>239561.7</v>
      </c>
      <c r="O64" s="10"/>
      <c r="P64" s="9">
        <f t="shared" si="29"/>
        <v>239561.7</v>
      </c>
      <c r="Q64" s="11"/>
      <c r="R64" s="9">
        <f t="shared" si="30"/>
        <v>239561.7</v>
      </c>
      <c r="S64" s="10">
        <f t="shared" si="19"/>
        <v>0</v>
      </c>
      <c r="T64" s="9">
        <v>239561.7</v>
      </c>
      <c r="U64" s="10">
        <f t="shared" si="31"/>
        <v>0</v>
      </c>
      <c r="V64" s="9">
        <v>239561.7</v>
      </c>
      <c r="W64" s="10">
        <f t="shared" si="21"/>
        <v>0</v>
      </c>
      <c r="X64" s="9">
        <v>239561.7</v>
      </c>
    </row>
    <row r="65" spans="1:24" ht="30">
      <c r="A65" s="32" t="s">
        <v>216</v>
      </c>
      <c r="B65" s="17" t="s">
        <v>43</v>
      </c>
      <c r="C65" s="2" t="s">
        <v>133</v>
      </c>
      <c r="D65" s="9">
        <v>129420.5</v>
      </c>
      <c r="E65" s="10">
        <v>-1300</v>
      </c>
      <c r="F65" s="9">
        <f>D65+E65</f>
        <v>128120.5</v>
      </c>
      <c r="G65" s="10">
        <v>-535.9</v>
      </c>
      <c r="H65" s="9">
        <f>F65+G65</f>
        <v>127584.6</v>
      </c>
      <c r="I65" s="10"/>
      <c r="J65" s="9">
        <f t="shared" si="26"/>
        <v>127584.6</v>
      </c>
      <c r="K65" s="10"/>
      <c r="L65" s="9">
        <f t="shared" si="27"/>
        <v>127584.6</v>
      </c>
      <c r="M65" s="10"/>
      <c r="N65" s="9">
        <f t="shared" si="28"/>
        <v>127584.6</v>
      </c>
      <c r="O65" s="10"/>
      <c r="P65" s="9">
        <f t="shared" si="29"/>
        <v>127584.6</v>
      </c>
      <c r="Q65" s="11"/>
      <c r="R65" s="9">
        <f t="shared" si="30"/>
        <v>127584.6</v>
      </c>
      <c r="S65" s="10">
        <f t="shared" si="19"/>
        <v>18862.199999999983</v>
      </c>
      <c r="T65" s="9">
        <v>146446.8</v>
      </c>
      <c r="U65" s="10">
        <f t="shared" si="31"/>
        <v>0</v>
      </c>
      <c r="V65" s="9">
        <v>146446.8</v>
      </c>
      <c r="W65" s="10">
        <f t="shared" si="21"/>
        <v>2021.2000000000116</v>
      </c>
      <c r="X65" s="9">
        <v>148468</v>
      </c>
    </row>
    <row r="66" spans="1:24" s="21" customFormat="1" ht="15">
      <c r="A66" s="29" t="s">
        <v>134</v>
      </c>
      <c r="B66" s="16" t="s">
        <v>44</v>
      </c>
      <c r="C66" s="19" t="s">
        <v>138</v>
      </c>
      <c r="D66" s="18">
        <f aca="true" t="shared" si="38" ref="D66:R66">SUM(D67:D69)</f>
        <v>205765.6</v>
      </c>
      <c r="E66" s="23">
        <f t="shared" si="38"/>
        <v>-4588</v>
      </c>
      <c r="F66" s="18">
        <f t="shared" si="38"/>
        <v>201177.6</v>
      </c>
      <c r="G66" s="23">
        <f t="shared" si="38"/>
        <v>-8182.2</v>
      </c>
      <c r="H66" s="18">
        <f t="shared" si="38"/>
        <v>192995.4</v>
      </c>
      <c r="I66" s="23">
        <f t="shared" si="38"/>
        <v>0</v>
      </c>
      <c r="J66" s="18">
        <f t="shared" si="38"/>
        <v>192995.4</v>
      </c>
      <c r="K66" s="23">
        <f t="shared" si="38"/>
        <v>0</v>
      </c>
      <c r="L66" s="18">
        <f t="shared" si="38"/>
        <v>192995.4</v>
      </c>
      <c r="M66" s="23">
        <f t="shared" si="38"/>
        <v>0</v>
      </c>
      <c r="N66" s="18">
        <f t="shared" si="38"/>
        <v>192995.4</v>
      </c>
      <c r="O66" s="23">
        <f t="shared" si="38"/>
        <v>0</v>
      </c>
      <c r="P66" s="18">
        <f t="shared" si="38"/>
        <v>192995.4</v>
      </c>
      <c r="Q66" s="23">
        <f t="shared" si="38"/>
        <v>0</v>
      </c>
      <c r="R66" s="18">
        <f t="shared" si="38"/>
        <v>192995.4</v>
      </c>
      <c r="S66" s="20">
        <f t="shared" si="19"/>
        <v>-35018.600000000006</v>
      </c>
      <c r="T66" s="18">
        <v>157976.8</v>
      </c>
      <c r="U66" s="20">
        <f t="shared" si="31"/>
        <v>-5600</v>
      </c>
      <c r="V66" s="18">
        <v>152376.8</v>
      </c>
      <c r="W66" s="20">
        <f t="shared" si="21"/>
        <v>-1031.0999999999767</v>
      </c>
      <c r="X66" s="18">
        <v>151345.7</v>
      </c>
    </row>
    <row r="67" spans="1:24" ht="30">
      <c r="A67" s="27" t="s">
        <v>135</v>
      </c>
      <c r="B67" s="17" t="s">
        <v>45</v>
      </c>
      <c r="C67" s="2" t="s">
        <v>139</v>
      </c>
      <c r="D67" s="9">
        <v>17452.2</v>
      </c>
      <c r="E67" s="10">
        <v>116.5</v>
      </c>
      <c r="F67" s="9">
        <f>D67+E67</f>
        <v>17568.7</v>
      </c>
      <c r="G67" s="10">
        <v>5819.2</v>
      </c>
      <c r="H67" s="9">
        <f>F67+G67</f>
        <v>23387.9</v>
      </c>
      <c r="I67" s="10"/>
      <c r="J67" s="9">
        <f t="shared" si="26"/>
        <v>23387.9</v>
      </c>
      <c r="K67" s="11"/>
      <c r="L67" s="9">
        <f t="shared" si="27"/>
        <v>23387.9</v>
      </c>
      <c r="M67" s="10"/>
      <c r="N67" s="9">
        <f t="shared" si="28"/>
        <v>23387.9</v>
      </c>
      <c r="O67" s="10">
        <v>0</v>
      </c>
      <c r="P67" s="9">
        <f t="shared" si="29"/>
        <v>23387.9</v>
      </c>
      <c r="Q67" s="11"/>
      <c r="R67" s="9">
        <f t="shared" si="30"/>
        <v>23387.9</v>
      </c>
      <c r="S67" s="10">
        <f t="shared" si="19"/>
        <v>0</v>
      </c>
      <c r="T67" s="9">
        <v>23387.9</v>
      </c>
      <c r="U67" s="10">
        <f t="shared" si="31"/>
        <v>0</v>
      </c>
      <c r="V67" s="9">
        <v>23387.9</v>
      </c>
      <c r="W67" s="10">
        <f t="shared" si="21"/>
        <v>0</v>
      </c>
      <c r="X67" s="9">
        <v>23387.9</v>
      </c>
    </row>
    <row r="68" spans="1:24" ht="30">
      <c r="A68" s="27" t="s">
        <v>136</v>
      </c>
      <c r="B68" s="17" t="s">
        <v>46</v>
      </c>
      <c r="C68" s="2" t="s">
        <v>140</v>
      </c>
      <c r="D68" s="9">
        <v>8415.5</v>
      </c>
      <c r="E68" s="10">
        <v>2406.5</v>
      </c>
      <c r="F68" s="9">
        <f>D68+E68</f>
        <v>10822</v>
      </c>
      <c r="G68" s="10">
        <v>0</v>
      </c>
      <c r="H68" s="9">
        <f>F68+G68</f>
        <v>10822</v>
      </c>
      <c r="I68" s="10"/>
      <c r="J68" s="9">
        <f t="shared" si="26"/>
        <v>10822</v>
      </c>
      <c r="K68" s="10"/>
      <c r="L68" s="9">
        <f t="shared" si="27"/>
        <v>10822</v>
      </c>
      <c r="M68" s="10"/>
      <c r="N68" s="9">
        <f t="shared" si="28"/>
        <v>10822</v>
      </c>
      <c r="O68" s="10">
        <v>0</v>
      </c>
      <c r="P68" s="9">
        <f t="shared" si="29"/>
        <v>10822</v>
      </c>
      <c r="Q68" s="11"/>
      <c r="R68" s="9">
        <f t="shared" si="30"/>
        <v>10822</v>
      </c>
      <c r="S68" s="10">
        <f t="shared" si="19"/>
        <v>550</v>
      </c>
      <c r="T68" s="9">
        <v>11372</v>
      </c>
      <c r="U68" s="10">
        <f t="shared" si="31"/>
        <v>0</v>
      </c>
      <c r="V68" s="9">
        <v>11372</v>
      </c>
      <c r="W68" s="10">
        <f t="shared" si="21"/>
        <v>0</v>
      </c>
      <c r="X68" s="9">
        <v>11372</v>
      </c>
    </row>
    <row r="69" spans="1:24" ht="30">
      <c r="A69" s="27" t="s">
        <v>137</v>
      </c>
      <c r="B69" s="17" t="s">
        <v>47</v>
      </c>
      <c r="C69" s="2" t="s">
        <v>141</v>
      </c>
      <c r="D69" s="9">
        <v>179897.9</v>
      </c>
      <c r="E69" s="10">
        <v>-7111</v>
      </c>
      <c r="F69" s="9">
        <f>D69+E69</f>
        <v>172786.9</v>
      </c>
      <c r="G69" s="10">
        <v>-14001.4</v>
      </c>
      <c r="H69" s="9">
        <f>F69+G69</f>
        <v>158785.5</v>
      </c>
      <c r="I69" s="10"/>
      <c r="J69" s="9">
        <f t="shared" si="26"/>
        <v>158785.5</v>
      </c>
      <c r="K69" s="11"/>
      <c r="L69" s="9">
        <f t="shared" si="27"/>
        <v>158785.5</v>
      </c>
      <c r="M69" s="10"/>
      <c r="N69" s="9">
        <f t="shared" si="28"/>
        <v>158785.5</v>
      </c>
      <c r="O69" s="10"/>
      <c r="P69" s="9">
        <f t="shared" si="29"/>
        <v>158785.5</v>
      </c>
      <c r="Q69" s="11"/>
      <c r="R69" s="9">
        <f t="shared" si="30"/>
        <v>158785.5</v>
      </c>
      <c r="S69" s="10">
        <f t="shared" si="19"/>
        <v>-35568.600000000006</v>
      </c>
      <c r="T69" s="9">
        <v>123216.9</v>
      </c>
      <c r="U69" s="10">
        <f t="shared" si="31"/>
        <v>-5600</v>
      </c>
      <c r="V69" s="9">
        <v>117616.9</v>
      </c>
      <c r="W69" s="10">
        <f t="shared" si="21"/>
        <v>-1031.0999999999913</v>
      </c>
      <c r="X69" s="9">
        <v>116585.8</v>
      </c>
    </row>
    <row r="70" spans="1:24" s="21" customFormat="1" ht="15">
      <c r="A70" s="29" t="s">
        <v>142</v>
      </c>
      <c r="B70" s="16" t="s">
        <v>48</v>
      </c>
      <c r="C70" s="19" t="s">
        <v>149</v>
      </c>
      <c r="D70" s="18">
        <f aca="true" t="shared" si="39" ref="D70:R70">SUM(D71:D77)</f>
        <v>13234622.599999998</v>
      </c>
      <c r="E70" s="23">
        <f t="shared" si="39"/>
        <v>492354.30000000005</v>
      </c>
      <c r="F70" s="18">
        <f t="shared" si="39"/>
        <v>13726976.899999999</v>
      </c>
      <c r="G70" s="23">
        <f t="shared" si="39"/>
        <v>1080412.0000000002</v>
      </c>
      <c r="H70" s="18">
        <f t="shared" si="39"/>
        <v>14807388.9</v>
      </c>
      <c r="I70" s="23">
        <f t="shared" si="39"/>
        <v>0</v>
      </c>
      <c r="J70" s="18">
        <f t="shared" si="39"/>
        <v>14807388.9</v>
      </c>
      <c r="K70" s="23">
        <f t="shared" si="39"/>
        <v>0</v>
      </c>
      <c r="L70" s="18">
        <f t="shared" si="39"/>
        <v>14807388.9</v>
      </c>
      <c r="M70" s="23">
        <f t="shared" si="39"/>
        <v>0</v>
      </c>
      <c r="N70" s="18">
        <f t="shared" si="39"/>
        <v>14807388.9</v>
      </c>
      <c r="O70" s="23">
        <f t="shared" si="39"/>
        <v>0</v>
      </c>
      <c r="P70" s="18">
        <f t="shared" si="39"/>
        <v>14644396</v>
      </c>
      <c r="Q70" s="23">
        <f t="shared" si="39"/>
        <v>0</v>
      </c>
      <c r="R70" s="18">
        <f t="shared" si="39"/>
        <v>14644396</v>
      </c>
      <c r="S70" s="20">
        <f t="shared" si="19"/>
        <v>67926</v>
      </c>
      <c r="T70" s="18">
        <v>14875314.9</v>
      </c>
      <c r="U70" s="20">
        <f t="shared" si="31"/>
        <v>480216.4000000004</v>
      </c>
      <c r="V70" s="18">
        <v>15355531.3</v>
      </c>
      <c r="W70" s="20">
        <f t="shared" si="21"/>
        <v>-2256.10000000149</v>
      </c>
      <c r="X70" s="18">
        <v>15353275.2</v>
      </c>
    </row>
    <row r="71" spans="1:24" ht="15">
      <c r="A71" s="27" t="s">
        <v>143</v>
      </c>
      <c r="B71" s="17" t="s">
        <v>49</v>
      </c>
      <c r="C71" s="2" t="s">
        <v>150</v>
      </c>
      <c r="D71" s="9">
        <v>2688783.7</v>
      </c>
      <c r="E71" s="10">
        <v>262310.9</v>
      </c>
      <c r="F71" s="9">
        <f aca="true" t="shared" si="40" ref="F71:F103">D71+E71</f>
        <v>2951094.6</v>
      </c>
      <c r="G71" s="10">
        <v>635371.3</v>
      </c>
      <c r="H71" s="9">
        <f aca="true" t="shared" si="41" ref="H71:H105">F71+G71</f>
        <v>3586465.9000000004</v>
      </c>
      <c r="I71" s="10"/>
      <c r="J71" s="9">
        <f t="shared" si="26"/>
        <v>3586465.9000000004</v>
      </c>
      <c r="K71" s="10"/>
      <c r="L71" s="9">
        <f t="shared" si="27"/>
        <v>3586465.9000000004</v>
      </c>
      <c r="M71" s="10"/>
      <c r="N71" s="9">
        <f t="shared" si="28"/>
        <v>3586465.9000000004</v>
      </c>
      <c r="O71" s="10"/>
      <c r="P71" s="9">
        <f t="shared" si="29"/>
        <v>3586465.9000000004</v>
      </c>
      <c r="Q71" s="11"/>
      <c r="R71" s="9">
        <f t="shared" si="30"/>
        <v>3586465.9000000004</v>
      </c>
      <c r="S71" s="10">
        <f t="shared" si="19"/>
        <v>71682.99999999953</v>
      </c>
      <c r="T71" s="9">
        <v>3658148.9</v>
      </c>
      <c r="U71" s="10">
        <f t="shared" si="31"/>
        <v>175835</v>
      </c>
      <c r="V71" s="9">
        <v>3833983.9</v>
      </c>
      <c r="W71" s="10">
        <f t="shared" si="21"/>
        <v>-6860</v>
      </c>
      <c r="X71" s="9">
        <v>3827123.9</v>
      </c>
    </row>
    <row r="72" spans="1:24" ht="15">
      <c r="A72" s="27" t="s">
        <v>144</v>
      </c>
      <c r="B72" s="17" t="s">
        <v>50</v>
      </c>
      <c r="C72" s="2" t="s">
        <v>151</v>
      </c>
      <c r="D72" s="9">
        <v>8004558.2</v>
      </c>
      <c r="E72" s="10">
        <v>90455.8</v>
      </c>
      <c r="F72" s="9">
        <f t="shared" si="40"/>
        <v>8095014</v>
      </c>
      <c r="G72" s="10">
        <v>281673.1</v>
      </c>
      <c r="H72" s="9">
        <f t="shared" si="41"/>
        <v>8376687.1</v>
      </c>
      <c r="I72" s="10"/>
      <c r="J72" s="9">
        <f t="shared" si="26"/>
        <v>8376687.1</v>
      </c>
      <c r="K72" s="10"/>
      <c r="L72" s="9">
        <f t="shared" si="27"/>
        <v>8376687.1</v>
      </c>
      <c r="M72" s="10"/>
      <c r="N72" s="9">
        <f t="shared" si="28"/>
        <v>8376687.1</v>
      </c>
      <c r="O72" s="10"/>
      <c r="P72" s="9">
        <f t="shared" si="29"/>
        <v>8376687.1</v>
      </c>
      <c r="Q72" s="11"/>
      <c r="R72" s="9">
        <f t="shared" si="30"/>
        <v>8376687.1</v>
      </c>
      <c r="S72" s="10">
        <f t="shared" si="19"/>
        <v>96352.20000000112</v>
      </c>
      <c r="T72" s="9">
        <v>8473039.3</v>
      </c>
      <c r="U72" s="10">
        <f t="shared" si="31"/>
        <v>322655.8999999985</v>
      </c>
      <c r="V72" s="9">
        <v>8795695.2</v>
      </c>
      <c r="W72" s="10">
        <f t="shared" si="21"/>
        <v>-1480.199999999255</v>
      </c>
      <c r="X72" s="9">
        <v>8794215</v>
      </c>
    </row>
    <row r="73" spans="1:24" ht="15">
      <c r="A73" s="27" t="s">
        <v>145</v>
      </c>
      <c r="B73" s="17" t="s">
        <v>243</v>
      </c>
      <c r="C73" s="2" t="s">
        <v>242</v>
      </c>
      <c r="D73" s="9">
        <v>153791</v>
      </c>
      <c r="E73" s="10">
        <v>-1577.3</v>
      </c>
      <c r="F73" s="9">
        <f t="shared" si="40"/>
        <v>152213.7</v>
      </c>
      <c r="G73" s="10">
        <v>10779.2</v>
      </c>
      <c r="H73" s="9">
        <f t="shared" si="41"/>
        <v>162992.90000000002</v>
      </c>
      <c r="I73" s="10"/>
      <c r="J73" s="9">
        <f t="shared" si="26"/>
        <v>162992.90000000002</v>
      </c>
      <c r="K73" s="10"/>
      <c r="L73" s="9">
        <f t="shared" si="27"/>
        <v>162992.90000000002</v>
      </c>
      <c r="M73" s="10"/>
      <c r="N73" s="9">
        <f t="shared" si="28"/>
        <v>162992.90000000002</v>
      </c>
      <c r="O73" s="10"/>
      <c r="P73" s="9"/>
      <c r="Q73" s="11"/>
      <c r="R73" s="9"/>
      <c r="S73" s="10">
        <f t="shared" si="19"/>
        <v>6098.399999999965</v>
      </c>
      <c r="T73" s="9">
        <v>169091.3</v>
      </c>
      <c r="U73" s="10">
        <f t="shared" si="31"/>
        <v>-918.6999999999825</v>
      </c>
      <c r="V73" s="9">
        <v>168172.6</v>
      </c>
      <c r="W73" s="10">
        <f t="shared" si="21"/>
        <v>578.5</v>
      </c>
      <c r="X73" s="9">
        <v>168751.1</v>
      </c>
    </row>
    <row r="74" spans="1:24" ht="15">
      <c r="A74" s="27" t="s">
        <v>146</v>
      </c>
      <c r="B74" s="17" t="s">
        <v>51</v>
      </c>
      <c r="C74" s="2" t="s">
        <v>152</v>
      </c>
      <c r="D74" s="9">
        <v>1573827.2</v>
      </c>
      <c r="E74" s="10">
        <v>33544.1</v>
      </c>
      <c r="F74" s="9">
        <f t="shared" si="40"/>
        <v>1607371.3</v>
      </c>
      <c r="G74" s="10">
        <v>126936.1</v>
      </c>
      <c r="H74" s="9">
        <f t="shared" si="41"/>
        <v>1734307.4000000001</v>
      </c>
      <c r="I74" s="10"/>
      <c r="J74" s="9">
        <f t="shared" si="26"/>
        <v>1734307.4000000001</v>
      </c>
      <c r="K74" s="10"/>
      <c r="L74" s="9">
        <f t="shared" si="27"/>
        <v>1734307.4000000001</v>
      </c>
      <c r="M74" s="10"/>
      <c r="N74" s="9">
        <f t="shared" si="28"/>
        <v>1734307.4000000001</v>
      </c>
      <c r="O74" s="10"/>
      <c r="P74" s="9">
        <f t="shared" si="29"/>
        <v>1734307.4000000001</v>
      </c>
      <c r="Q74" s="11"/>
      <c r="R74" s="9">
        <f t="shared" si="30"/>
        <v>1734307.4000000001</v>
      </c>
      <c r="S74" s="10">
        <f t="shared" si="19"/>
        <v>15364.799999999814</v>
      </c>
      <c r="T74" s="9">
        <v>1749672.2</v>
      </c>
      <c r="U74" s="10">
        <f t="shared" si="31"/>
        <v>3112.1999999999534</v>
      </c>
      <c r="V74" s="9">
        <v>1752784.4</v>
      </c>
      <c r="W74" s="10">
        <f t="shared" si="21"/>
        <v>41692.80000000005</v>
      </c>
      <c r="X74" s="9">
        <v>1794477.2</v>
      </c>
    </row>
    <row r="75" spans="1:24" ht="45">
      <c r="A75" s="27" t="s">
        <v>147</v>
      </c>
      <c r="B75" s="17" t="s">
        <v>52</v>
      </c>
      <c r="C75" s="2" t="s">
        <v>153</v>
      </c>
      <c r="D75" s="9">
        <v>54817.7</v>
      </c>
      <c r="E75" s="10">
        <v>858</v>
      </c>
      <c r="F75" s="9">
        <f t="shared" si="40"/>
        <v>55675.7</v>
      </c>
      <c r="G75" s="10">
        <v>4576.6</v>
      </c>
      <c r="H75" s="9">
        <f t="shared" si="41"/>
        <v>60252.299999999996</v>
      </c>
      <c r="I75" s="10"/>
      <c r="J75" s="9">
        <f t="shared" si="26"/>
        <v>60252.299999999996</v>
      </c>
      <c r="K75" s="10"/>
      <c r="L75" s="9">
        <f t="shared" si="27"/>
        <v>60252.299999999996</v>
      </c>
      <c r="M75" s="10"/>
      <c r="N75" s="9">
        <f t="shared" si="28"/>
        <v>60252.299999999996</v>
      </c>
      <c r="O75" s="10"/>
      <c r="P75" s="9">
        <f t="shared" si="29"/>
        <v>60252.299999999996</v>
      </c>
      <c r="Q75" s="11"/>
      <c r="R75" s="9">
        <f t="shared" si="30"/>
        <v>60252.299999999996</v>
      </c>
      <c r="S75" s="10">
        <f t="shared" si="19"/>
        <v>0</v>
      </c>
      <c r="T75" s="9">
        <v>60252.3</v>
      </c>
      <c r="U75" s="10">
        <f t="shared" si="31"/>
        <v>520.8999999999942</v>
      </c>
      <c r="V75" s="9">
        <v>60773.2</v>
      </c>
      <c r="W75" s="10">
        <f t="shared" si="21"/>
        <v>2285.7000000000044</v>
      </c>
      <c r="X75" s="9">
        <v>63058.9</v>
      </c>
    </row>
    <row r="76" spans="1:24" ht="30">
      <c r="A76" s="27" t="s">
        <v>148</v>
      </c>
      <c r="B76" s="17" t="s">
        <v>53</v>
      </c>
      <c r="C76" s="2" t="s">
        <v>154</v>
      </c>
      <c r="D76" s="9">
        <v>315184.1</v>
      </c>
      <c r="E76" s="10">
        <v>-236.1</v>
      </c>
      <c r="F76" s="9">
        <f t="shared" si="40"/>
        <v>314948</v>
      </c>
      <c r="G76" s="10">
        <v>7808.6</v>
      </c>
      <c r="H76" s="9">
        <f t="shared" si="41"/>
        <v>322756.6</v>
      </c>
      <c r="I76" s="10"/>
      <c r="J76" s="9">
        <f t="shared" si="26"/>
        <v>322756.6</v>
      </c>
      <c r="K76" s="10"/>
      <c r="L76" s="9">
        <f t="shared" si="27"/>
        <v>322756.6</v>
      </c>
      <c r="M76" s="10"/>
      <c r="N76" s="9">
        <f t="shared" si="28"/>
        <v>322756.6</v>
      </c>
      <c r="O76" s="10"/>
      <c r="P76" s="9">
        <f t="shared" si="29"/>
        <v>322756.6</v>
      </c>
      <c r="Q76" s="11"/>
      <c r="R76" s="9">
        <f t="shared" si="30"/>
        <v>322756.6</v>
      </c>
      <c r="S76" s="10">
        <f t="shared" si="19"/>
        <v>418.20000000001164</v>
      </c>
      <c r="T76" s="9">
        <v>323174.8</v>
      </c>
      <c r="U76" s="10">
        <f t="shared" si="31"/>
        <v>323.70000000001164</v>
      </c>
      <c r="V76" s="9">
        <v>323498.5</v>
      </c>
      <c r="W76" s="10">
        <f t="shared" si="21"/>
        <v>-801.9000000000233</v>
      </c>
      <c r="X76" s="9">
        <v>322696.6</v>
      </c>
    </row>
    <row r="77" spans="1:24" ht="15">
      <c r="A77" s="27" t="s">
        <v>244</v>
      </c>
      <c r="B77" s="17" t="s">
        <v>54</v>
      </c>
      <c r="C77" s="2" t="s">
        <v>155</v>
      </c>
      <c r="D77" s="9">
        <v>443660.7</v>
      </c>
      <c r="E77" s="10">
        <v>106998.9</v>
      </c>
      <c r="F77" s="9">
        <f t="shared" si="40"/>
        <v>550659.6</v>
      </c>
      <c r="G77" s="10">
        <v>13267.1</v>
      </c>
      <c r="H77" s="9">
        <f t="shared" si="41"/>
        <v>563926.7</v>
      </c>
      <c r="I77" s="10"/>
      <c r="J77" s="9">
        <f t="shared" si="26"/>
        <v>563926.7</v>
      </c>
      <c r="K77" s="10"/>
      <c r="L77" s="9">
        <f t="shared" si="27"/>
        <v>563926.7</v>
      </c>
      <c r="M77" s="10"/>
      <c r="N77" s="9">
        <f t="shared" si="28"/>
        <v>563926.7</v>
      </c>
      <c r="O77" s="10"/>
      <c r="P77" s="9">
        <f t="shared" si="29"/>
        <v>563926.7</v>
      </c>
      <c r="Q77" s="11"/>
      <c r="R77" s="9">
        <f t="shared" si="30"/>
        <v>563926.7</v>
      </c>
      <c r="S77" s="10">
        <f t="shared" si="19"/>
        <v>-121990.59999999998</v>
      </c>
      <c r="T77" s="9">
        <v>441936.1</v>
      </c>
      <c r="U77" s="10">
        <f t="shared" si="31"/>
        <v>-21312.599999999977</v>
      </c>
      <c r="V77" s="9">
        <v>420623.5</v>
      </c>
      <c r="W77" s="10">
        <f t="shared" si="21"/>
        <v>-37671</v>
      </c>
      <c r="X77" s="9">
        <v>382952.5</v>
      </c>
    </row>
    <row r="78" spans="1:24" s="21" customFormat="1" ht="15">
      <c r="A78" s="29" t="s">
        <v>156</v>
      </c>
      <c r="B78" s="16" t="s">
        <v>55</v>
      </c>
      <c r="C78" s="19" t="s">
        <v>160</v>
      </c>
      <c r="D78" s="18">
        <f aca="true" t="shared" si="42" ref="D78:R78">SUM(D79:D81)</f>
        <v>769155.3999999999</v>
      </c>
      <c r="E78" s="23">
        <f t="shared" si="42"/>
        <v>-121256.69999999998</v>
      </c>
      <c r="F78" s="18">
        <f t="shared" si="42"/>
        <v>647898.7000000001</v>
      </c>
      <c r="G78" s="23">
        <f t="shared" si="42"/>
        <v>153667.1</v>
      </c>
      <c r="H78" s="18">
        <f t="shared" si="42"/>
        <v>801565.8</v>
      </c>
      <c r="I78" s="23">
        <f t="shared" si="42"/>
        <v>0</v>
      </c>
      <c r="J78" s="18">
        <f t="shared" si="42"/>
        <v>801565.8</v>
      </c>
      <c r="K78" s="23">
        <f t="shared" si="42"/>
        <v>0</v>
      </c>
      <c r="L78" s="18">
        <f t="shared" si="42"/>
        <v>801565.8</v>
      </c>
      <c r="M78" s="23">
        <f t="shared" si="42"/>
        <v>0</v>
      </c>
      <c r="N78" s="18">
        <f t="shared" si="42"/>
        <v>801565.8</v>
      </c>
      <c r="O78" s="23">
        <f t="shared" si="42"/>
        <v>0</v>
      </c>
      <c r="P78" s="18">
        <f t="shared" si="42"/>
        <v>801565.8</v>
      </c>
      <c r="Q78" s="23">
        <f t="shared" si="42"/>
        <v>0</v>
      </c>
      <c r="R78" s="18">
        <f t="shared" si="42"/>
        <v>801565.8</v>
      </c>
      <c r="S78" s="20">
        <f t="shared" si="19"/>
        <v>271.19999999995343</v>
      </c>
      <c r="T78" s="18">
        <v>801837</v>
      </c>
      <c r="U78" s="20">
        <f t="shared" si="31"/>
        <v>21800</v>
      </c>
      <c r="V78" s="18">
        <v>823637</v>
      </c>
      <c r="W78" s="20">
        <f t="shared" si="21"/>
        <v>25684.900000000023</v>
      </c>
      <c r="X78" s="18">
        <v>849321.9</v>
      </c>
    </row>
    <row r="79" spans="1:24" ht="15">
      <c r="A79" s="27" t="s">
        <v>157</v>
      </c>
      <c r="B79" s="17" t="s">
        <v>56</v>
      </c>
      <c r="C79" s="2" t="s">
        <v>161</v>
      </c>
      <c r="D79" s="9">
        <v>518762.3</v>
      </c>
      <c r="E79" s="10">
        <v>16238.7</v>
      </c>
      <c r="F79" s="9">
        <f t="shared" si="40"/>
        <v>535001</v>
      </c>
      <c r="G79" s="10">
        <v>146891.1</v>
      </c>
      <c r="H79" s="9">
        <f t="shared" si="41"/>
        <v>681892.1</v>
      </c>
      <c r="I79" s="10"/>
      <c r="J79" s="9">
        <f t="shared" si="26"/>
        <v>681892.1</v>
      </c>
      <c r="K79" s="10"/>
      <c r="L79" s="9">
        <f t="shared" si="27"/>
        <v>681892.1</v>
      </c>
      <c r="M79" s="10"/>
      <c r="N79" s="9">
        <f t="shared" si="28"/>
        <v>681892.1</v>
      </c>
      <c r="O79" s="10"/>
      <c r="P79" s="9">
        <f t="shared" si="29"/>
        <v>681892.1</v>
      </c>
      <c r="Q79" s="11"/>
      <c r="R79" s="9">
        <f t="shared" si="30"/>
        <v>681892.1</v>
      </c>
      <c r="S79" s="10">
        <f t="shared" si="19"/>
        <v>6292.70000000007</v>
      </c>
      <c r="T79" s="9">
        <v>688184.8</v>
      </c>
      <c r="U79" s="10">
        <f t="shared" si="31"/>
        <v>21800</v>
      </c>
      <c r="V79" s="9">
        <v>709984.8</v>
      </c>
      <c r="W79" s="10">
        <f t="shared" si="21"/>
        <v>18565.199999999953</v>
      </c>
      <c r="X79" s="9">
        <v>728550</v>
      </c>
    </row>
    <row r="80" spans="1:24" ht="15">
      <c r="A80" s="27" t="s">
        <v>158</v>
      </c>
      <c r="B80" s="17" t="s">
        <v>57</v>
      </c>
      <c r="C80" s="2" t="s">
        <v>162</v>
      </c>
      <c r="D80" s="9">
        <v>29603.9</v>
      </c>
      <c r="E80" s="10">
        <v>-3956.6</v>
      </c>
      <c r="F80" s="9">
        <f t="shared" si="40"/>
        <v>25647.300000000003</v>
      </c>
      <c r="G80" s="10">
        <v>6776</v>
      </c>
      <c r="H80" s="9">
        <f t="shared" si="41"/>
        <v>32423.300000000003</v>
      </c>
      <c r="I80" s="10"/>
      <c r="J80" s="9">
        <f t="shared" si="26"/>
        <v>32423.300000000003</v>
      </c>
      <c r="K80" s="10"/>
      <c r="L80" s="9">
        <f t="shared" si="27"/>
        <v>32423.300000000003</v>
      </c>
      <c r="M80" s="10"/>
      <c r="N80" s="9">
        <f t="shared" si="28"/>
        <v>32423.300000000003</v>
      </c>
      <c r="O80" s="10"/>
      <c r="P80" s="9">
        <f t="shared" si="29"/>
        <v>32423.300000000003</v>
      </c>
      <c r="Q80" s="11"/>
      <c r="R80" s="9">
        <f t="shared" si="30"/>
        <v>32423.300000000003</v>
      </c>
      <c r="S80" s="10">
        <f t="shared" si="19"/>
        <v>0</v>
      </c>
      <c r="T80" s="9">
        <v>32423.3</v>
      </c>
      <c r="U80" s="10">
        <f t="shared" si="31"/>
        <v>0</v>
      </c>
      <c r="V80" s="9">
        <v>32423.3</v>
      </c>
      <c r="W80" s="10">
        <f t="shared" si="21"/>
        <v>2000.0000000000036</v>
      </c>
      <c r="X80" s="9">
        <v>34423.3</v>
      </c>
    </row>
    <row r="81" spans="1:24" ht="30">
      <c r="A81" s="27" t="s">
        <v>159</v>
      </c>
      <c r="B81" s="17" t="s">
        <v>58</v>
      </c>
      <c r="C81" s="2" t="s">
        <v>163</v>
      </c>
      <c r="D81" s="9">
        <v>220789.2</v>
      </c>
      <c r="E81" s="10">
        <v>-133538.8</v>
      </c>
      <c r="F81" s="9">
        <f t="shared" si="40"/>
        <v>87250.40000000002</v>
      </c>
      <c r="G81" s="10">
        <v>0</v>
      </c>
      <c r="H81" s="9">
        <f t="shared" si="41"/>
        <v>87250.40000000002</v>
      </c>
      <c r="I81" s="10"/>
      <c r="J81" s="9">
        <f t="shared" si="26"/>
        <v>87250.40000000002</v>
      </c>
      <c r="K81" s="10"/>
      <c r="L81" s="9">
        <f t="shared" si="27"/>
        <v>87250.40000000002</v>
      </c>
      <c r="M81" s="10"/>
      <c r="N81" s="9">
        <f t="shared" si="28"/>
        <v>87250.40000000002</v>
      </c>
      <c r="O81" s="10"/>
      <c r="P81" s="9">
        <f t="shared" si="29"/>
        <v>87250.40000000002</v>
      </c>
      <c r="Q81" s="11"/>
      <c r="R81" s="9">
        <f t="shared" si="30"/>
        <v>87250.40000000002</v>
      </c>
      <c r="S81" s="10">
        <f t="shared" si="19"/>
        <v>-6021.500000000029</v>
      </c>
      <c r="T81" s="9">
        <v>81228.9</v>
      </c>
      <c r="U81" s="10">
        <f t="shared" si="31"/>
        <v>0</v>
      </c>
      <c r="V81" s="9">
        <v>81228.9</v>
      </c>
      <c r="W81" s="10">
        <f t="shared" si="21"/>
        <v>5119.700000000012</v>
      </c>
      <c r="X81" s="9">
        <v>86348.6</v>
      </c>
    </row>
    <row r="82" spans="1:24" s="21" customFormat="1" ht="15">
      <c r="A82" s="29" t="s">
        <v>164</v>
      </c>
      <c r="B82" s="16" t="s">
        <v>59</v>
      </c>
      <c r="C82" s="19" t="s">
        <v>171</v>
      </c>
      <c r="D82" s="18">
        <f aca="true" t="shared" si="43" ref="D82:R82">SUM(D83:D88)</f>
        <v>2435645.8</v>
      </c>
      <c r="E82" s="23">
        <f t="shared" si="43"/>
        <v>331110.6</v>
      </c>
      <c r="F82" s="18">
        <f t="shared" si="43"/>
        <v>2766756.4</v>
      </c>
      <c r="G82" s="23">
        <f t="shared" si="43"/>
        <v>434441.30000000005</v>
      </c>
      <c r="H82" s="18">
        <f t="shared" si="43"/>
        <v>3201197.6999999997</v>
      </c>
      <c r="I82" s="23">
        <f t="shared" si="43"/>
        <v>0</v>
      </c>
      <c r="J82" s="18">
        <f t="shared" si="43"/>
        <v>3201197.6999999997</v>
      </c>
      <c r="K82" s="23">
        <f t="shared" si="43"/>
        <v>0</v>
      </c>
      <c r="L82" s="18">
        <f t="shared" si="43"/>
        <v>3201197.6999999997</v>
      </c>
      <c r="M82" s="23">
        <f t="shared" si="43"/>
        <v>0</v>
      </c>
      <c r="N82" s="18">
        <f t="shared" si="43"/>
        <v>3201197.6999999997</v>
      </c>
      <c r="O82" s="23">
        <f t="shared" si="43"/>
        <v>0</v>
      </c>
      <c r="P82" s="18">
        <f t="shared" si="43"/>
        <v>3201197.6999999997</v>
      </c>
      <c r="Q82" s="23">
        <f t="shared" si="43"/>
        <v>0</v>
      </c>
      <c r="R82" s="18">
        <f t="shared" si="43"/>
        <v>3201197.6999999997</v>
      </c>
      <c r="S82" s="20">
        <f t="shared" si="19"/>
        <v>69313.1000000001</v>
      </c>
      <c r="T82" s="18">
        <v>3270510.8</v>
      </c>
      <c r="U82" s="20">
        <f t="shared" si="31"/>
        <v>10000</v>
      </c>
      <c r="V82" s="18">
        <v>3280510.8</v>
      </c>
      <c r="W82" s="20">
        <f t="shared" si="21"/>
        <v>-64297.09999999963</v>
      </c>
      <c r="X82" s="18">
        <v>3216213.7</v>
      </c>
    </row>
    <row r="83" spans="1:24" ht="15">
      <c r="A83" s="27" t="s">
        <v>165</v>
      </c>
      <c r="B83" s="17" t="s">
        <v>60</v>
      </c>
      <c r="C83" s="2" t="s">
        <v>172</v>
      </c>
      <c r="D83" s="9">
        <v>1205457.7</v>
      </c>
      <c r="E83" s="10">
        <v>18875.2</v>
      </c>
      <c r="F83" s="9">
        <f t="shared" si="40"/>
        <v>1224332.9</v>
      </c>
      <c r="G83" s="10">
        <v>218837.9</v>
      </c>
      <c r="H83" s="9">
        <f t="shared" si="41"/>
        <v>1443170.7999999998</v>
      </c>
      <c r="I83" s="10"/>
      <c r="J83" s="9">
        <f t="shared" si="26"/>
        <v>1443170.7999999998</v>
      </c>
      <c r="K83" s="10"/>
      <c r="L83" s="9">
        <f t="shared" si="27"/>
        <v>1443170.7999999998</v>
      </c>
      <c r="M83" s="10"/>
      <c r="N83" s="9">
        <f t="shared" si="28"/>
        <v>1443170.7999999998</v>
      </c>
      <c r="O83" s="10"/>
      <c r="P83" s="9">
        <f t="shared" si="29"/>
        <v>1443170.7999999998</v>
      </c>
      <c r="Q83" s="11"/>
      <c r="R83" s="9">
        <f t="shared" si="30"/>
        <v>1443170.7999999998</v>
      </c>
      <c r="S83" s="10">
        <f aca="true" t="shared" si="44" ref="S83:S107">T83-H83</f>
        <v>-5316.09999999986</v>
      </c>
      <c r="T83" s="9">
        <v>1437854.7</v>
      </c>
      <c r="U83" s="10">
        <f t="shared" si="31"/>
        <v>4051.8000000000466</v>
      </c>
      <c r="V83" s="9">
        <v>1441906.5</v>
      </c>
      <c r="W83" s="10">
        <f aca="true" t="shared" si="45" ref="W83:W107">X83-V83</f>
        <v>-55470.80000000005</v>
      </c>
      <c r="X83" s="9">
        <v>1386435.7</v>
      </c>
    </row>
    <row r="84" spans="1:24" ht="15">
      <c r="A84" s="27" t="s">
        <v>166</v>
      </c>
      <c r="B84" s="17" t="s">
        <v>61</v>
      </c>
      <c r="C84" s="2" t="s">
        <v>173</v>
      </c>
      <c r="D84" s="9">
        <v>305711.1</v>
      </c>
      <c r="E84" s="10">
        <v>300348</v>
      </c>
      <c r="F84" s="9">
        <f t="shared" si="40"/>
        <v>606059.1</v>
      </c>
      <c r="G84" s="10">
        <v>119993.6</v>
      </c>
      <c r="H84" s="9">
        <f t="shared" si="41"/>
        <v>726052.7</v>
      </c>
      <c r="I84" s="10"/>
      <c r="J84" s="9">
        <f t="shared" si="26"/>
        <v>726052.7</v>
      </c>
      <c r="K84" s="10"/>
      <c r="L84" s="9">
        <f t="shared" si="27"/>
        <v>726052.7</v>
      </c>
      <c r="M84" s="10"/>
      <c r="N84" s="9">
        <f t="shared" si="28"/>
        <v>726052.7</v>
      </c>
      <c r="O84" s="10"/>
      <c r="P84" s="9">
        <f t="shared" si="29"/>
        <v>726052.7</v>
      </c>
      <c r="Q84" s="11"/>
      <c r="R84" s="9">
        <f t="shared" si="30"/>
        <v>726052.7</v>
      </c>
      <c r="S84" s="10">
        <f t="shared" si="44"/>
        <v>53973</v>
      </c>
      <c r="T84" s="9">
        <v>780025.7</v>
      </c>
      <c r="U84" s="10">
        <f t="shared" si="31"/>
        <v>5948.20000000007</v>
      </c>
      <c r="V84" s="9">
        <v>785973.9</v>
      </c>
      <c r="W84" s="10">
        <f t="shared" si="45"/>
        <v>3998.4000000000233</v>
      </c>
      <c r="X84" s="9">
        <v>789972.3</v>
      </c>
    </row>
    <row r="85" spans="1:24" ht="15">
      <c r="A85" s="27" t="s">
        <v>167</v>
      </c>
      <c r="B85" s="17" t="s">
        <v>62</v>
      </c>
      <c r="C85" s="2" t="s">
        <v>174</v>
      </c>
      <c r="D85" s="9">
        <v>362988.2</v>
      </c>
      <c r="E85" s="10">
        <v>496.7</v>
      </c>
      <c r="F85" s="9">
        <f t="shared" si="40"/>
        <v>363484.9</v>
      </c>
      <c r="G85" s="10">
        <v>16137.8</v>
      </c>
      <c r="H85" s="9">
        <f t="shared" si="41"/>
        <v>379622.7</v>
      </c>
      <c r="I85" s="10"/>
      <c r="J85" s="9">
        <f t="shared" si="26"/>
        <v>379622.7</v>
      </c>
      <c r="K85" s="10"/>
      <c r="L85" s="9">
        <f t="shared" si="27"/>
        <v>379622.7</v>
      </c>
      <c r="M85" s="10"/>
      <c r="N85" s="9">
        <f t="shared" si="28"/>
        <v>379622.7</v>
      </c>
      <c r="O85" s="10"/>
      <c r="P85" s="9">
        <f t="shared" si="29"/>
        <v>379622.7</v>
      </c>
      <c r="Q85" s="11"/>
      <c r="R85" s="9">
        <f t="shared" si="30"/>
        <v>379622.7</v>
      </c>
      <c r="S85" s="10">
        <f t="shared" si="44"/>
        <v>0</v>
      </c>
      <c r="T85" s="9">
        <v>379622.7</v>
      </c>
      <c r="U85" s="10">
        <f t="shared" si="31"/>
        <v>0</v>
      </c>
      <c r="V85" s="9">
        <v>379622.7</v>
      </c>
      <c r="W85" s="10">
        <f t="shared" si="45"/>
        <v>-5340</v>
      </c>
      <c r="X85" s="9">
        <v>374282.7</v>
      </c>
    </row>
    <row r="86" spans="1:24" ht="15">
      <c r="A86" s="27" t="s">
        <v>168</v>
      </c>
      <c r="B86" s="17" t="s">
        <v>63</v>
      </c>
      <c r="C86" s="2" t="s">
        <v>175</v>
      </c>
      <c r="D86" s="9">
        <v>51869.6</v>
      </c>
      <c r="E86" s="10">
        <v>599.3</v>
      </c>
      <c r="F86" s="9">
        <f t="shared" si="40"/>
        <v>52468.9</v>
      </c>
      <c r="G86" s="10">
        <v>5653.4</v>
      </c>
      <c r="H86" s="9">
        <f t="shared" si="41"/>
        <v>58122.3</v>
      </c>
      <c r="I86" s="10"/>
      <c r="J86" s="9">
        <f t="shared" si="26"/>
        <v>58122.3</v>
      </c>
      <c r="K86" s="10"/>
      <c r="L86" s="9">
        <f t="shared" si="27"/>
        <v>58122.3</v>
      </c>
      <c r="M86" s="10"/>
      <c r="N86" s="9">
        <f t="shared" si="28"/>
        <v>58122.3</v>
      </c>
      <c r="O86" s="10"/>
      <c r="P86" s="9">
        <f t="shared" si="29"/>
        <v>58122.3</v>
      </c>
      <c r="Q86" s="11"/>
      <c r="R86" s="9">
        <f t="shared" si="30"/>
        <v>58122.3</v>
      </c>
      <c r="S86" s="10">
        <f t="shared" si="44"/>
        <v>2968</v>
      </c>
      <c r="T86" s="9">
        <v>61090.3</v>
      </c>
      <c r="U86" s="10">
        <f t="shared" si="31"/>
        <v>0</v>
      </c>
      <c r="V86" s="9">
        <v>61090.3</v>
      </c>
      <c r="W86" s="10">
        <f t="shared" si="45"/>
        <v>-2600.7000000000044</v>
      </c>
      <c r="X86" s="9">
        <v>58489.6</v>
      </c>
    </row>
    <row r="87" spans="1:24" ht="45">
      <c r="A87" s="27" t="s">
        <v>169</v>
      </c>
      <c r="B87" s="17" t="s">
        <v>64</v>
      </c>
      <c r="C87" s="2" t="s">
        <v>176</v>
      </c>
      <c r="D87" s="9">
        <v>67964.9</v>
      </c>
      <c r="E87" s="10">
        <v>621.1</v>
      </c>
      <c r="F87" s="9">
        <f t="shared" si="40"/>
        <v>68586</v>
      </c>
      <c r="G87" s="10">
        <v>3137.4</v>
      </c>
      <c r="H87" s="9">
        <f t="shared" si="41"/>
        <v>71723.4</v>
      </c>
      <c r="I87" s="10"/>
      <c r="J87" s="9">
        <f t="shared" si="26"/>
        <v>71723.4</v>
      </c>
      <c r="K87" s="10"/>
      <c r="L87" s="9">
        <f t="shared" si="27"/>
        <v>71723.4</v>
      </c>
      <c r="M87" s="10"/>
      <c r="N87" s="9">
        <f t="shared" si="28"/>
        <v>71723.4</v>
      </c>
      <c r="O87" s="10"/>
      <c r="P87" s="9">
        <f t="shared" si="29"/>
        <v>71723.4</v>
      </c>
      <c r="Q87" s="11"/>
      <c r="R87" s="9">
        <f t="shared" si="30"/>
        <v>71723.4</v>
      </c>
      <c r="S87" s="10">
        <f t="shared" si="44"/>
        <v>0</v>
      </c>
      <c r="T87" s="9">
        <v>71723.4</v>
      </c>
      <c r="U87" s="10">
        <f t="shared" si="31"/>
        <v>0</v>
      </c>
      <c r="V87" s="9">
        <v>71723.4</v>
      </c>
      <c r="W87" s="10">
        <f t="shared" si="45"/>
        <v>1699.6000000000058</v>
      </c>
      <c r="X87" s="9">
        <v>73423</v>
      </c>
    </row>
    <row r="88" spans="1:24" ht="30">
      <c r="A88" s="27" t="s">
        <v>170</v>
      </c>
      <c r="B88" s="17" t="s">
        <v>65</v>
      </c>
      <c r="C88" s="2" t="s">
        <v>177</v>
      </c>
      <c r="D88" s="9">
        <v>441654.3</v>
      </c>
      <c r="E88" s="10">
        <v>10170.3</v>
      </c>
      <c r="F88" s="9">
        <f t="shared" si="40"/>
        <v>451824.6</v>
      </c>
      <c r="G88" s="10">
        <v>70681.2</v>
      </c>
      <c r="H88" s="9">
        <f t="shared" si="41"/>
        <v>522505.8</v>
      </c>
      <c r="I88" s="10"/>
      <c r="J88" s="9">
        <f t="shared" si="26"/>
        <v>522505.8</v>
      </c>
      <c r="K88" s="10"/>
      <c r="L88" s="9">
        <f t="shared" si="27"/>
        <v>522505.8</v>
      </c>
      <c r="M88" s="10"/>
      <c r="N88" s="9">
        <f t="shared" si="28"/>
        <v>522505.8</v>
      </c>
      <c r="O88" s="10"/>
      <c r="P88" s="9">
        <f t="shared" si="29"/>
        <v>522505.8</v>
      </c>
      <c r="Q88" s="11"/>
      <c r="R88" s="9">
        <f t="shared" si="30"/>
        <v>522505.8</v>
      </c>
      <c r="S88" s="10">
        <f t="shared" si="44"/>
        <v>17688.20000000001</v>
      </c>
      <c r="T88" s="9">
        <v>540194</v>
      </c>
      <c r="U88" s="10">
        <f t="shared" si="31"/>
        <v>0</v>
      </c>
      <c r="V88" s="9">
        <v>540194</v>
      </c>
      <c r="W88" s="10">
        <f t="shared" si="45"/>
        <v>-6583.599999999977</v>
      </c>
      <c r="X88" s="9">
        <v>533610.4</v>
      </c>
    </row>
    <row r="89" spans="1:24" s="21" customFormat="1" ht="15">
      <c r="A89" s="29" t="s">
        <v>178</v>
      </c>
      <c r="B89" s="16" t="s">
        <v>66</v>
      </c>
      <c r="C89" s="19" t="s">
        <v>184</v>
      </c>
      <c r="D89" s="18">
        <f aca="true" t="shared" si="46" ref="D89:R89">SUM(D90:D94)</f>
        <v>16861778.6</v>
      </c>
      <c r="E89" s="23">
        <f t="shared" si="46"/>
        <v>173620.9</v>
      </c>
      <c r="F89" s="18">
        <f t="shared" si="46"/>
        <v>17035399.5</v>
      </c>
      <c r="G89" s="23">
        <f t="shared" si="46"/>
        <v>381528.1</v>
      </c>
      <c r="H89" s="18">
        <f t="shared" si="46"/>
        <v>17416927.6</v>
      </c>
      <c r="I89" s="23">
        <f t="shared" si="46"/>
        <v>0</v>
      </c>
      <c r="J89" s="18">
        <f t="shared" si="46"/>
        <v>17416927.6</v>
      </c>
      <c r="K89" s="23">
        <f t="shared" si="46"/>
        <v>0</v>
      </c>
      <c r="L89" s="18">
        <f t="shared" si="46"/>
        <v>17416927.6</v>
      </c>
      <c r="M89" s="23">
        <f t="shared" si="46"/>
        <v>0</v>
      </c>
      <c r="N89" s="18">
        <f t="shared" si="46"/>
        <v>17416927.6</v>
      </c>
      <c r="O89" s="23">
        <f t="shared" si="46"/>
        <v>0</v>
      </c>
      <c r="P89" s="18">
        <f t="shared" si="46"/>
        <v>17416927.6</v>
      </c>
      <c r="Q89" s="23">
        <f t="shared" si="46"/>
        <v>0</v>
      </c>
      <c r="R89" s="18">
        <f t="shared" si="46"/>
        <v>17416927.6</v>
      </c>
      <c r="S89" s="20">
        <f t="shared" si="44"/>
        <v>95069.5</v>
      </c>
      <c r="T89" s="18">
        <v>17511997.1</v>
      </c>
      <c r="U89" s="20">
        <f t="shared" si="31"/>
        <v>128553.29999999702</v>
      </c>
      <c r="V89" s="18">
        <v>17640550.4</v>
      </c>
      <c r="W89" s="20">
        <f t="shared" si="45"/>
        <v>117174.20000000298</v>
      </c>
      <c r="X89" s="18">
        <v>17757724.6</v>
      </c>
    </row>
    <row r="90" spans="1:24" ht="15">
      <c r="A90" s="27" t="s">
        <v>179</v>
      </c>
      <c r="B90" s="17" t="s">
        <v>67</v>
      </c>
      <c r="C90" s="2" t="s">
        <v>185</v>
      </c>
      <c r="D90" s="9">
        <v>262415.5</v>
      </c>
      <c r="E90" s="10">
        <v>0</v>
      </c>
      <c r="F90" s="9">
        <f t="shared" si="40"/>
        <v>262415.5</v>
      </c>
      <c r="G90" s="10">
        <v>0</v>
      </c>
      <c r="H90" s="9">
        <f t="shared" si="41"/>
        <v>262415.5</v>
      </c>
      <c r="I90" s="10"/>
      <c r="J90" s="9">
        <f t="shared" si="26"/>
        <v>262415.5</v>
      </c>
      <c r="K90" s="10"/>
      <c r="L90" s="9">
        <f t="shared" si="27"/>
        <v>262415.5</v>
      </c>
      <c r="M90" s="10"/>
      <c r="N90" s="9">
        <f t="shared" si="28"/>
        <v>262415.5</v>
      </c>
      <c r="O90" s="10"/>
      <c r="P90" s="9">
        <f t="shared" si="29"/>
        <v>262415.5</v>
      </c>
      <c r="Q90" s="11"/>
      <c r="R90" s="9">
        <f t="shared" si="30"/>
        <v>262415.5</v>
      </c>
      <c r="S90" s="10">
        <f t="shared" si="44"/>
        <v>-22809</v>
      </c>
      <c r="T90" s="9">
        <v>239606.5</v>
      </c>
      <c r="U90" s="10">
        <f t="shared" si="31"/>
        <v>-44.89999999999418</v>
      </c>
      <c r="V90" s="9">
        <v>239561.6</v>
      </c>
      <c r="W90" s="10">
        <f t="shared" si="45"/>
        <v>-10503.700000000012</v>
      </c>
      <c r="X90" s="9">
        <v>229057.9</v>
      </c>
    </row>
    <row r="91" spans="1:24" ht="15">
      <c r="A91" s="27" t="s">
        <v>180</v>
      </c>
      <c r="B91" s="17" t="s">
        <v>68</v>
      </c>
      <c r="C91" s="2" t="s">
        <v>186</v>
      </c>
      <c r="D91" s="9">
        <v>1568267.7</v>
      </c>
      <c r="E91" s="10">
        <v>17592.9</v>
      </c>
      <c r="F91" s="9">
        <f t="shared" si="40"/>
        <v>1585860.5999999999</v>
      </c>
      <c r="G91" s="10">
        <v>273728.3</v>
      </c>
      <c r="H91" s="9">
        <f t="shared" si="41"/>
        <v>1859588.9</v>
      </c>
      <c r="I91" s="10"/>
      <c r="J91" s="9">
        <f t="shared" si="26"/>
        <v>1859588.9</v>
      </c>
      <c r="K91" s="10"/>
      <c r="L91" s="9">
        <f t="shared" si="27"/>
        <v>1859588.9</v>
      </c>
      <c r="M91" s="10"/>
      <c r="N91" s="9">
        <f t="shared" si="28"/>
        <v>1859588.9</v>
      </c>
      <c r="O91" s="10"/>
      <c r="P91" s="9">
        <f t="shared" si="29"/>
        <v>1859588.9</v>
      </c>
      <c r="Q91" s="11"/>
      <c r="R91" s="9">
        <f t="shared" si="30"/>
        <v>1859588.9</v>
      </c>
      <c r="S91" s="10">
        <f t="shared" si="44"/>
        <v>15216.700000000186</v>
      </c>
      <c r="T91" s="9">
        <v>1874805.6</v>
      </c>
      <c r="U91" s="10">
        <f t="shared" si="31"/>
        <v>46707.89999999991</v>
      </c>
      <c r="V91" s="9">
        <v>1921513.5</v>
      </c>
      <c r="W91" s="10">
        <f t="shared" si="45"/>
        <v>17299.699999999953</v>
      </c>
      <c r="X91" s="9">
        <v>1938813.2</v>
      </c>
    </row>
    <row r="92" spans="1:24" ht="15">
      <c r="A92" s="27" t="s">
        <v>181</v>
      </c>
      <c r="B92" s="17" t="s">
        <v>69</v>
      </c>
      <c r="C92" s="2" t="s">
        <v>187</v>
      </c>
      <c r="D92" s="9">
        <v>12954704.8</v>
      </c>
      <c r="E92" s="10">
        <v>-17041.4</v>
      </c>
      <c r="F92" s="9">
        <f t="shared" si="40"/>
        <v>12937663.4</v>
      </c>
      <c r="G92" s="10">
        <v>223.6</v>
      </c>
      <c r="H92" s="9">
        <f t="shared" si="41"/>
        <v>12937887</v>
      </c>
      <c r="I92" s="10"/>
      <c r="J92" s="9">
        <f t="shared" si="26"/>
        <v>12937887</v>
      </c>
      <c r="K92" s="10"/>
      <c r="L92" s="9">
        <f t="shared" si="27"/>
        <v>12937887</v>
      </c>
      <c r="M92" s="10"/>
      <c r="N92" s="9">
        <f t="shared" si="28"/>
        <v>12937887</v>
      </c>
      <c r="O92" s="10"/>
      <c r="P92" s="9">
        <f t="shared" si="29"/>
        <v>12937887</v>
      </c>
      <c r="Q92" s="11"/>
      <c r="R92" s="9">
        <f t="shared" si="30"/>
        <v>12937887</v>
      </c>
      <c r="S92" s="10">
        <f t="shared" si="44"/>
        <v>123396.59999999963</v>
      </c>
      <c r="T92" s="9">
        <v>13061283.6</v>
      </c>
      <c r="U92" s="10">
        <f t="shared" si="31"/>
        <v>40367.20000000112</v>
      </c>
      <c r="V92" s="9">
        <v>13101650.8</v>
      </c>
      <c r="W92" s="10">
        <f t="shared" si="45"/>
        <v>92458.89999999851</v>
      </c>
      <c r="X92" s="9">
        <v>13194109.7</v>
      </c>
    </row>
    <row r="93" spans="1:24" ht="15">
      <c r="A93" s="27" t="s">
        <v>182</v>
      </c>
      <c r="B93" s="17" t="s">
        <v>70</v>
      </c>
      <c r="C93" s="2" t="s">
        <v>188</v>
      </c>
      <c r="D93" s="9">
        <v>1885258.1</v>
      </c>
      <c r="E93" s="10">
        <v>173463.1</v>
      </c>
      <c r="F93" s="9">
        <f t="shared" si="40"/>
        <v>2058721.2000000002</v>
      </c>
      <c r="G93" s="10">
        <v>111236.2</v>
      </c>
      <c r="H93" s="9">
        <f t="shared" si="41"/>
        <v>2169957.4000000004</v>
      </c>
      <c r="I93" s="10"/>
      <c r="J93" s="9">
        <f t="shared" si="26"/>
        <v>2169957.4000000004</v>
      </c>
      <c r="K93" s="10"/>
      <c r="L93" s="9">
        <f t="shared" si="27"/>
        <v>2169957.4000000004</v>
      </c>
      <c r="M93" s="10"/>
      <c r="N93" s="9">
        <f t="shared" si="28"/>
        <v>2169957.4000000004</v>
      </c>
      <c r="O93" s="10"/>
      <c r="P93" s="9">
        <f t="shared" si="29"/>
        <v>2169957.4000000004</v>
      </c>
      <c r="Q93" s="11"/>
      <c r="R93" s="9">
        <f t="shared" si="30"/>
        <v>2169957.4000000004</v>
      </c>
      <c r="S93" s="10">
        <f t="shared" si="44"/>
        <v>-17291.80000000028</v>
      </c>
      <c r="T93" s="9">
        <v>2152665.6</v>
      </c>
      <c r="U93" s="10">
        <f t="shared" si="31"/>
        <v>41523.10000000009</v>
      </c>
      <c r="V93" s="9">
        <v>2194188.7</v>
      </c>
      <c r="W93" s="10">
        <f t="shared" si="45"/>
        <v>24385.69999999972</v>
      </c>
      <c r="X93" s="9">
        <v>2218574.4</v>
      </c>
    </row>
    <row r="94" spans="1:24" ht="30">
      <c r="A94" s="27" t="s">
        <v>183</v>
      </c>
      <c r="B94" s="17" t="s">
        <v>71</v>
      </c>
      <c r="C94" s="2" t="s">
        <v>189</v>
      </c>
      <c r="D94" s="9">
        <v>191132.5</v>
      </c>
      <c r="E94" s="10">
        <v>-393.7</v>
      </c>
      <c r="F94" s="9">
        <f t="shared" si="40"/>
        <v>190738.8</v>
      </c>
      <c r="G94" s="10">
        <v>-3660</v>
      </c>
      <c r="H94" s="9">
        <f t="shared" si="41"/>
        <v>187078.8</v>
      </c>
      <c r="I94" s="10"/>
      <c r="J94" s="9">
        <f t="shared" si="26"/>
        <v>187078.8</v>
      </c>
      <c r="K94" s="10"/>
      <c r="L94" s="9">
        <f t="shared" si="27"/>
        <v>187078.8</v>
      </c>
      <c r="M94" s="10"/>
      <c r="N94" s="9">
        <f t="shared" si="28"/>
        <v>187078.8</v>
      </c>
      <c r="O94" s="10"/>
      <c r="P94" s="9">
        <f t="shared" si="29"/>
        <v>187078.8</v>
      </c>
      <c r="Q94" s="11"/>
      <c r="R94" s="9">
        <f t="shared" si="30"/>
        <v>187078.8</v>
      </c>
      <c r="S94" s="10">
        <f t="shared" si="44"/>
        <v>-3443</v>
      </c>
      <c r="T94" s="9">
        <v>183635.8</v>
      </c>
      <c r="U94" s="10">
        <f t="shared" si="31"/>
        <v>0</v>
      </c>
      <c r="V94" s="9">
        <v>183635.8</v>
      </c>
      <c r="W94" s="10">
        <f t="shared" si="45"/>
        <v>-6466.399999999994</v>
      </c>
      <c r="X94" s="9">
        <v>177169.4</v>
      </c>
    </row>
    <row r="95" spans="1:24" s="21" customFormat="1" ht="15">
      <c r="A95" s="29" t="s">
        <v>190</v>
      </c>
      <c r="B95" s="16" t="s">
        <v>72</v>
      </c>
      <c r="C95" s="19" t="s">
        <v>194</v>
      </c>
      <c r="D95" s="18">
        <f>SUM(D96:D99)</f>
        <v>361779.2</v>
      </c>
      <c r="E95" s="23">
        <f>SUM(E96:E99)</f>
        <v>11346.8</v>
      </c>
      <c r="F95" s="18">
        <f>SUM(F96:F99)</f>
        <v>373126</v>
      </c>
      <c r="G95" s="23">
        <f>SUM(G97:G99)</f>
        <v>13378.5</v>
      </c>
      <c r="H95" s="18">
        <f>SUM(H96:H99)</f>
        <v>386504.5</v>
      </c>
      <c r="I95" s="23">
        <f>SUM(I96:I99)</f>
        <v>0</v>
      </c>
      <c r="J95" s="18">
        <f>SUM(J96:J99)</f>
        <v>386504.5</v>
      </c>
      <c r="K95" s="23">
        <f>SUM(K96:K99)</f>
        <v>0</v>
      </c>
      <c r="L95" s="18">
        <f>SUM(L96:L99)</f>
        <v>386504.5</v>
      </c>
      <c r="M95" s="18">
        <f aca="true" t="shared" si="47" ref="M95:R95">SUM(M96:M99)</f>
        <v>0</v>
      </c>
      <c r="N95" s="18">
        <f t="shared" si="47"/>
        <v>386504.5</v>
      </c>
      <c r="O95" s="18">
        <f t="shared" si="47"/>
        <v>0</v>
      </c>
      <c r="P95" s="18">
        <f t="shared" si="47"/>
        <v>358532.10000000003</v>
      </c>
      <c r="Q95" s="18">
        <f t="shared" si="47"/>
        <v>0</v>
      </c>
      <c r="R95" s="18">
        <f t="shared" si="47"/>
        <v>358532.10000000003</v>
      </c>
      <c r="S95" s="20">
        <f t="shared" si="44"/>
        <v>1185.5</v>
      </c>
      <c r="T95" s="18">
        <v>387690</v>
      </c>
      <c r="U95" s="20">
        <f t="shared" si="31"/>
        <v>21947.900000000023</v>
      </c>
      <c r="V95" s="18">
        <v>409637.9</v>
      </c>
      <c r="W95" s="20">
        <f t="shared" si="45"/>
        <v>6662.899999999965</v>
      </c>
      <c r="X95" s="18">
        <v>416300.8</v>
      </c>
    </row>
    <row r="96" spans="1:24" s="41" customFormat="1" ht="15">
      <c r="A96" s="27" t="s">
        <v>191</v>
      </c>
      <c r="B96" s="40" t="s">
        <v>270</v>
      </c>
      <c r="C96" s="2" t="s">
        <v>271</v>
      </c>
      <c r="D96" s="9">
        <v>22600.2</v>
      </c>
      <c r="E96" s="11">
        <v>5372.2</v>
      </c>
      <c r="F96" s="9">
        <f t="shared" si="40"/>
        <v>27972.4</v>
      </c>
      <c r="G96" s="11">
        <v>0</v>
      </c>
      <c r="H96" s="9">
        <f t="shared" si="41"/>
        <v>27972.4</v>
      </c>
      <c r="I96" s="11"/>
      <c r="J96" s="9">
        <f t="shared" si="26"/>
        <v>27972.4</v>
      </c>
      <c r="K96" s="11"/>
      <c r="L96" s="9">
        <f t="shared" si="27"/>
        <v>27972.4</v>
      </c>
      <c r="M96" s="11"/>
      <c r="N96" s="9">
        <f t="shared" si="28"/>
        <v>27972.4</v>
      </c>
      <c r="O96" s="11"/>
      <c r="P96" s="9"/>
      <c r="Q96" s="11"/>
      <c r="R96" s="9"/>
      <c r="S96" s="10">
        <f t="shared" si="44"/>
        <v>0</v>
      </c>
      <c r="T96" s="9">
        <v>27972.4</v>
      </c>
      <c r="U96" s="10">
        <f t="shared" si="31"/>
        <v>0</v>
      </c>
      <c r="V96" s="9">
        <v>27972.4</v>
      </c>
      <c r="W96" s="10">
        <f t="shared" si="45"/>
        <v>0</v>
      </c>
      <c r="X96" s="9">
        <v>27972.4</v>
      </c>
    </row>
    <row r="97" spans="1:24" ht="15">
      <c r="A97" s="27" t="s">
        <v>192</v>
      </c>
      <c r="B97" s="17" t="s">
        <v>73</v>
      </c>
      <c r="C97" s="2" t="s">
        <v>195</v>
      </c>
      <c r="D97" s="9">
        <v>61031</v>
      </c>
      <c r="E97" s="10">
        <v>5545.4</v>
      </c>
      <c r="F97" s="9">
        <f t="shared" si="40"/>
        <v>66576.4</v>
      </c>
      <c r="G97" s="10">
        <v>50</v>
      </c>
      <c r="H97" s="9">
        <f t="shared" si="41"/>
        <v>66626.4</v>
      </c>
      <c r="I97" s="10"/>
      <c r="J97" s="9">
        <f t="shared" si="26"/>
        <v>66626.4</v>
      </c>
      <c r="K97" s="10"/>
      <c r="L97" s="9">
        <f t="shared" si="27"/>
        <v>66626.4</v>
      </c>
      <c r="M97" s="10"/>
      <c r="N97" s="9">
        <f t="shared" si="28"/>
        <v>66626.4</v>
      </c>
      <c r="O97" s="11">
        <v>0</v>
      </c>
      <c r="P97" s="9">
        <f t="shared" si="29"/>
        <v>66626.4</v>
      </c>
      <c r="Q97" s="11"/>
      <c r="R97" s="9">
        <f t="shared" si="30"/>
        <v>66626.4</v>
      </c>
      <c r="S97" s="10">
        <f t="shared" si="44"/>
        <v>-12864.499999999993</v>
      </c>
      <c r="T97" s="9">
        <v>53761.9</v>
      </c>
      <c r="U97" s="10">
        <f t="shared" si="31"/>
        <v>0</v>
      </c>
      <c r="V97" s="9">
        <v>53761.9</v>
      </c>
      <c r="W97" s="10">
        <f t="shared" si="45"/>
        <v>-190.70000000000437</v>
      </c>
      <c r="X97" s="9">
        <v>53571.2</v>
      </c>
    </row>
    <row r="98" spans="1:24" ht="15">
      <c r="A98" s="27" t="s">
        <v>193</v>
      </c>
      <c r="B98" s="17" t="s">
        <v>74</v>
      </c>
      <c r="C98" s="2" t="s">
        <v>196</v>
      </c>
      <c r="D98" s="9">
        <v>260302.3</v>
      </c>
      <c r="E98" s="10">
        <v>329.2</v>
      </c>
      <c r="F98" s="9">
        <f t="shared" si="40"/>
        <v>260631.5</v>
      </c>
      <c r="G98" s="10">
        <v>13328.5</v>
      </c>
      <c r="H98" s="9">
        <f t="shared" si="41"/>
        <v>273960</v>
      </c>
      <c r="I98" s="10"/>
      <c r="J98" s="9">
        <f t="shared" si="26"/>
        <v>273960</v>
      </c>
      <c r="K98" s="10"/>
      <c r="L98" s="9">
        <f t="shared" si="27"/>
        <v>273960</v>
      </c>
      <c r="M98" s="10"/>
      <c r="N98" s="9">
        <f t="shared" si="28"/>
        <v>273960</v>
      </c>
      <c r="O98" s="10"/>
      <c r="P98" s="9">
        <f t="shared" si="29"/>
        <v>273960</v>
      </c>
      <c r="Q98" s="11"/>
      <c r="R98" s="9">
        <f t="shared" si="30"/>
        <v>273960</v>
      </c>
      <c r="S98" s="10">
        <f t="shared" si="44"/>
        <v>14000</v>
      </c>
      <c r="T98" s="9">
        <v>287960</v>
      </c>
      <c r="U98" s="10">
        <f t="shared" si="31"/>
        <v>21947.900000000023</v>
      </c>
      <c r="V98" s="9">
        <v>309907.9</v>
      </c>
      <c r="W98" s="10">
        <f t="shared" si="45"/>
        <v>5416.599999999977</v>
      </c>
      <c r="X98" s="9">
        <v>315324.5</v>
      </c>
    </row>
    <row r="99" spans="1:24" ht="30">
      <c r="A99" s="32" t="s">
        <v>269</v>
      </c>
      <c r="B99" s="17" t="s">
        <v>75</v>
      </c>
      <c r="C99" s="2" t="s">
        <v>197</v>
      </c>
      <c r="D99" s="9">
        <v>17845.7</v>
      </c>
      <c r="E99" s="10">
        <v>100</v>
      </c>
      <c r="F99" s="9">
        <f t="shared" si="40"/>
        <v>17945.7</v>
      </c>
      <c r="G99" s="10">
        <v>0</v>
      </c>
      <c r="H99" s="9">
        <f t="shared" si="41"/>
        <v>17945.7</v>
      </c>
      <c r="I99" s="10"/>
      <c r="J99" s="9">
        <f t="shared" si="26"/>
        <v>17945.7</v>
      </c>
      <c r="K99" s="10"/>
      <c r="L99" s="9">
        <f t="shared" si="27"/>
        <v>17945.7</v>
      </c>
      <c r="M99" s="10"/>
      <c r="N99" s="9">
        <f t="shared" si="28"/>
        <v>17945.7</v>
      </c>
      <c r="O99" s="10">
        <v>0</v>
      </c>
      <c r="P99" s="9">
        <f t="shared" si="29"/>
        <v>17945.7</v>
      </c>
      <c r="Q99" s="11"/>
      <c r="R99" s="9">
        <f t="shared" si="30"/>
        <v>17945.7</v>
      </c>
      <c r="S99" s="10">
        <f t="shared" si="44"/>
        <v>50</v>
      </c>
      <c r="T99" s="9">
        <v>17995.7</v>
      </c>
      <c r="U99" s="10">
        <f t="shared" si="31"/>
        <v>0</v>
      </c>
      <c r="V99" s="9">
        <v>17995.7</v>
      </c>
      <c r="W99" s="10">
        <f t="shared" si="45"/>
        <v>1437</v>
      </c>
      <c r="X99" s="9">
        <v>19432.7</v>
      </c>
    </row>
    <row r="100" spans="1:24" s="21" customFormat="1" ht="15">
      <c r="A100" s="29" t="s">
        <v>198</v>
      </c>
      <c r="B100" s="16" t="s">
        <v>76</v>
      </c>
      <c r="C100" s="19" t="s">
        <v>200</v>
      </c>
      <c r="D100" s="18">
        <f>D101</f>
        <v>17464.6</v>
      </c>
      <c r="E100" s="23">
        <f>E101</f>
        <v>424</v>
      </c>
      <c r="F100" s="18">
        <f>F101</f>
        <v>17888.6</v>
      </c>
      <c r="G100" s="23">
        <f>G101</f>
        <v>4133.7</v>
      </c>
      <c r="H100" s="18">
        <f>H101</f>
        <v>22022.3</v>
      </c>
      <c r="I100" s="23">
        <v>0</v>
      </c>
      <c r="J100" s="18">
        <f>J101</f>
        <v>22022.3</v>
      </c>
      <c r="K100" s="23">
        <f>K101</f>
        <v>0</v>
      </c>
      <c r="L100" s="18">
        <f>L101</f>
        <v>22022.3</v>
      </c>
      <c r="M100" s="23"/>
      <c r="N100" s="18">
        <f>N101</f>
        <v>22022.3</v>
      </c>
      <c r="O100" s="23">
        <f>O101</f>
        <v>0</v>
      </c>
      <c r="P100" s="18">
        <f>P101</f>
        <v>22022.3</v>
      </c>
      <c r="Q100" s="23">
        <f>Q101</f>
        <v>0</v>
      </c>
      <c r="R100" s="18">
        <f>R101</f>
        <v>22022.3</v>
      </c>
      <c r="S100" s="20">
        <f t="shared" si="44"/>
        <v>848.6000000000022</v>
      </c>
      <c r="T100" s="18">
        <v>22870.9</v>
      </c>
      <c r="U100" s="20">
        <f aca="true" t="shared" si="48" ref="U100:U107">V100-T100</f>
        <v>0</v>
      </c>
      <c r="V100" s="18">
        <v>22870.9</v>
      </c>
      <c r="W100" s="20">
        <f t="shared" si="45"/>
        <v>0</v>
      </c>
      <c r="X100" s="18">
        <v>22870.9</v>
      </c>
    </row>
    <row r="101" spans="1:24" ht="15">
      <c r="A101" s="27" t="s">
        <v>199</v>
      </c>
      <c r="B101" s="17" t="s">
        <v>77</v>
      </c>
      <c r="C101" s="2" t="s">
        <v>201</v>
      </c>
      <c r="D101" s="9">
        <v>17464.6</v>
      </c>
      <c r="E101" s="10">
        <v>424</v>
      </c>
      <c r="F101" s="9">
        <f t="shared" si="40"/>
        <v>17888.6</v>
      </c>
      <c r="G101" s="10">
        <v>4133.7</v>
      </c>
      <c r="H101" s="9">
        <f t="shared" si="41"/>
        <v>22022.3</v>
      </c>
      <c r="I101" s="10"/>
      <c r="J101" s="9">
        <f t="shared" si="26"/>
        <v>22022.3</v>
      </c>
      <c r="K101" s="10"/>
      <c r="L101" s="9">
        <f t="shared" si="27"/>
        <v>22022.3</v>
      </c>
      <c r="M101" s="10"/>
      <c r="N101" s="9">
        <f t="shared" si="28"/>
        <v>22022.3</v>
      </c>
      <c r="O101" s="10"/>
      <c r="P101" s="9">
        <f t="shared" si="29"/>
        <v>22022.3</v>
      </c>
      <c r="Q101" s="11"/>
      <c r="R101" s="9">
        <f t="shared" si="30"/>
        <v>22022.3</v>
      </c>
      <c r="S101" s="10">
        <f t="shared" si="44"/>
        <v>848.6000000000022</v>
      </c>
      <c r="T101" s="9">
        <v>22870.9</v>
      </c>
      <c r="U101" s="10">
        <f t="shared" si="48"/>
        <v>0</v>
      </c>
      <c r="V101" s="9">
        <v>22870.9</v>
      </c>
      <c r="W101" s="10">
        <f t="shared" si="45"/>
        <v>0</v>
      </c>
      <c r="X101" s="9">
        <v>22870.9</v>
      </c>
    </row>
    <row r="102" spans="1:24" s="21" customFormat="1" ht="25.5">
      <c r="A102" s="29" t="s">
        <v>202</v>
      </c>
      <c r="B102" s="16" t="s">
        <v>78</v>
      </c>
      <c r="C102" s="19" t="s">
        <v>204</v>
      </c>
      <c r="D102" s="18">
        <f aca="true" t="shared" si="49" ref="D102:R102">D103</f>
        <v>1673453.5</v>
      </c>
      <c r="E102" s="23">
        <f t="shared" si="49"/>
        <v>0</v>
      </c>
      <c r="F102" s="18">
        <f t="shared" si="49"/>
        <v>1673453.5</v>
      </c>
      <c r="G102" s="23">
        <f t="shared" si="49"/>
        <v>0</v>
      </c>
      <c r="H102" s="18">
        <f t="shared" si="49"/>
        <v>1673453.5</v>
      </c>
      <c r="I102" s="23">
        <f t="shared" si="49"/>
        <v>0</v>
      </c>
      <c r="J102" s="18">
        <f t="shared" si="49"/>
        <v>1673453.5</v>
      </c>
      <c r="K102" s="23">
        <f t="shared" si="49"/>
        <v>0</v>
      </c>
      <c r="L102" s="18">
        <f t="shared" si="49"/>
        <v>1673453.5</v>
      </c>
      <c r="M102" s="23">
        <f t="shared" si="49"/>
        <v>0</v>
      </c>
      <c r="N102" s="18">
        <f t="shared" si="49"/>
        <v>1673453.5</v>
      </c>
      <c r="O102" s="23">
        <f t="shared" si="49"/>
        <v>0</v>
      </c>
      <c r="P102" s="18">
        <f t="shared" si="49"/>
        <v>1673453.5</v>
      </c>
      <c r="Q102" s="23">
        <f t="shared" si="49"/>
        <v>0</v>
      </c>
      <c r="R102" s="18">
        <f t="shared" si="49"/>
        <v>1673453.5</v>
      </c>
      <c r="S102" s="20">
        <f t="shared" si="44"/>
        <v>-32544.699999999953</v>
      </c>
      <c r="T102" s="18">
        <v>1640908.8</v>
      </c>
      <c r="U102" s="20">
        <f t="shared" si="48"/>
        <v>0</v>
      </c>
      <c r="V102" s="18">
        <v>1640908.8</v>
      </c>
      <c r="W102" s="20">
        <f t="shared" si="45"/>
        <v>-492168</v>
      </c>
      <c r="X102" s="18">
        <v>1148740.8</v>
      </c>
    </row>
    <row r="103" spans="1:24" ht="30">
      <c r="A103" s="27" t="s">
        <v>203</v>
      </c>
      <c r="B103" s="17" t="s">
        <v>79</v>
      </c>
      <c r="C103" s="2" t="s">
        <v>205</v>
      </c>
      <c r="D103" s="9">
        <v>1673453.5</v>
      </c>
      <c r="E103" s="10">
        <v>0</v>
      </c>
      <c r="F103" s="9">
        <f t="shared" si="40"/>
        <v>1673453.5</v>
      </c>
      <c r="G103" s="10">
        <v>0</v>
      </c>
      <c r="H103" s="9">
        <f t="shared" si="41"/>
        <v>1673453.5</v>
      </c>
      <c r="I103" s="10"/>
      <c r="J103" s="9">
        <f t="shared" si="26"/>
        <v>1673453.5</v>
      </c>
      <c r="K103" s="10"/>
      <c r="L103" s="9">
        <f t="shared" si="27"/>
        <v>1673453.5</v>
      </c>
      <c r="M103" s="10"/>
      <c r="N103" s="9">
        <f t="shared" si="28"/>
        <v>1673453.5</v>
      </c>
      <c r="O103" s="10">
        <v>0</v>
      </c>
      <c r="P103" s="9">
        <f t="shared" si="29"/>
        <v>1673453.5</v>
      </c>
      <c r="Q103" s="11"/>
      <c r="R103" s="9">
        <f t="shared" si="30"/>
        <v>1673453.5</v>
      </c>
      <c r="S103" s="10">
        <f t="shared" si="44"/>
        <v>-32544.699999999953</v>
      </c>
      <c r="T103" s="9">
        <v>1640908.8</v>
      </c>
      <c r="U103" s="10">
        <f t="shared" si="48"/>
        <v>0</v>
      </c>
      <c r="V103" s="9">
        <v>1640908.8</v>
      </c>
      <c r="W103" s="10">
        <f t="shared" si="45"/>
        <v>-492168</v>
      </c>
      <c r="X103" s="9">
        <v>1148740.8</v>
      </c>
    </row>
    <row r="104" spans="1:24" s="21" customFormat="1" ht="38.25">
      <c r="A104" s="29" t="s">
        <v>206</v>
      </c>
      <c r="B104" s="16" t="s">
        <v>80</v>
      </c>
      <c r="C104" s="19" t="s">
        <v>210</v>
      </c>
      <c r="D104" s="18">
        <f aca="true" t="shared" si="50" ref="D104:R104">SUM(D105:D107)</f>
        <v>5839934.6</v>
      </c>
      <c r="E104" s="23">
        <f t="shared" si="50"/>
        <v>1398145.9</v>
      </c>
      <c r="F104" s="18">
        <f t="shared" si="50"/>
        <v>7238080.5</v>
      </c>
      <c r="G104" s="23">
        <f t="shared" si="50"/>
        <v>310076.69999999995</v>
      </c>
      <c r="H104" s="18">
        <f t="shared" si="50"/>
        <v>7548157.2</v>
      </c>
      <c r="I104" s="23">
        <f t="shared" si="50"/>
        <v>0</v>
      </c>
      <c r="J104" s="18">
        <f t="shared" si="50"/>
        <v>7548157.2</v>
      </c>
      <c r="K104" s="23">
        <f t="shared" si="50"/>
        <v>0</v>
      </c>
      <c r="L104" s="18">
        <f t="shared" si="50"/>
        <v>7548157.2</v>
      </c>
      <c r="M104" s="23">
        <f t="shared" si="50"/>
        <v>0</v>
      </c>
      <c r="N104" s="18">
        <f t="shared" si="50"/>
        <v>7548157.2</v>
      </c>
      <c r="O104" s="23">
        <f t="shared" si="50"/>
        <v>0</v>
      </c>
      <c r="P104" s="18">
        <f t="shared" si="50"/>
        <v>7548157.2</v>
      </c>
      <c r="Q104" s="23">
        <f t="shared" si="50"/>
        <v>0</v>
      </c>
      <c r="R104" s="18">
        <f t="shared" si="50"/>
        <v>7548157.2</v>
      </c>
      <c r="S104" s="20">
        <f t="shared" si="44"/>
        <v>23512.89999999944</v>
      </c>
      <c r="T104" s="18">
        <v>7571670.1</v>
      </c>
      <c r="U104" s="20">
        <f t="shared" si="48"/>
        <v>440204.2000000002</v>
      </c>
      <c r="V104" s="18">
        <v>8011874.3</v>
      </c>
      <c r="W104" s="20">
        <f t="shared" si="45"/>
        <v>968695.0000000009</v>
      </c>
      <c r="X104" s="18">
        <v>8980569.3</v>
      </c>
    </row>
    <row r="105" spans="1:24" ht="45.75" customHeight="1">
      <c r="A105" s="27" t="s">
        <v>207</v>
      </c>
      <c r="B105" s="17" t="s">
        <v>81</v>
      </c>
      <c r="C105" s="2" t="s">
        <v>211</v>
      </c>
      <c r="D105" s="9">
        <v>2967946</v>
      </c>
      <c r="E105" s="10">
        <v>0</v>
      </c>
      <c r="F105" s="9">
        <f>D105+E105</f>
        <v>2967946</v>
      </c>
      <c r="G105" s="10">
        <v>-140755.4</v>
      </c>
      <c r="H105" s="9">
        <f t="shared" si="41"/>
        <v>2827190.6</v>
      </c>
      <c r="I105" s="10"/>
      <c r="J105" s="9">
        <f>I105+H105</f>
        <v>2827190.6</v>
      </c>
      <c r="K105" s="10"/>
      <c r="L105" s="9">
        <f>J105+K105</f>
        <v>2827190.6</v>
      </c>
      <c r="M105" s="10"/>
      <c r="N105" s="9">
        <f>M105+L105</f>
        <v>2827190.6</v>
      </c>
      <c r="O105" s="10">
        <v>0</v>
      </c>
      <c r="P105" s="9">
        <f>N105+O105</f>
        <v>2827190.6</v>
      </c>
      <c r="Q105" s="11">
        <v>0</v>
      </c>
      <c r="R105" s="9">
        <f>P105+Q105</f>
        <v>2827190.6</v>
      </c>
      <c r="S105" s="10">
        <f t="shared" si="44"/>
        <v>0</v>
      </c>
      <c r="T105" s="9">
        <v>2827190.6</v>
      </c>
      <c r="U105" s="10">
        <f t="shared" si="48"/>
        <v>0</v>
      </c>
      <c r="V105" s="9">
        <v>2827190.6</v>
      </c>
      <c r="W105" s="10">
        <f t="shared" si="45"/>
        <v>0</v>
      </c>
      <c r="X105" s="9">
        <v>2827190.6</v>
      </c>
    </row>
    <row r="106" spans="1:24" ht="15">
      <c r="A106" s="27" t="s">
        <v>208</v>
      </c>
      <c r="B106" s="17" t="s">
        <v>82</v>
      </c>
      <c r="C106" s="2" t="s">
        <v>212</v>
      </c>
      <c r="D106" s="9">
        <v>166642.9</v>
      </c>
      <c r="E106" s="10">
        <v>9600</v>
      </c>
      <c r="F106" s="9">
        <f>D106+E106</f>
        <v>176242.9</v>
      </c>
      <c r="G106" s="10">
        <v>699200.7</v>
      </c>
      <c r="H106" s="9">
        <f>F106+G106</f>
        <v>875443.6</v>
      </c>
      <c r="I106" s="10"/>
      <c r="J106" s="9">
        <f>I106+H106</f>
        <v>875443.6</v>
      </c>
      <c r="K106" s="10"/>
      <c r="L106" s="9">
        <f>J106+K106</f>
        <v>875443.6</v>
      </c>
      <c r="M106" s="10"/>
      <c r="N106" s="9">
        <f>M106+L106</f>
        <v>875443.6</v>
      </c>
      <c r="O106" s="10">
        <v>0</v>
      </c>
      <c r="P106" s="9">
        <f>N106+O106</f>
        <v>875443.6</v>
      </c>
      <c r="Q106" s="10">
        <v>0</v>
      </c>
      <c r="R106" s="9">
        <f>P106+Q106</f>
        <v>875443.6</v>
      </c>
      <c r="S106" s="10">
        <f t="shared" si="44"/>
        <v>0</v>
      </c>
      <c r="T106" s="9">
        <v>875443.6</v>
      </c>
      <c r="U106" s="10">
        <f t="shared" si="48"/>
        <v>18388.70000000007</v>
      </c>
      <c r="V106" s="9">
        <v>893832.3</v>
      </c>
      <c r="W106" s="10">
        <f t="shared" si="45"/>
        <v>0</v>
      </c>
      <c r="X106" s="9">
        <v>893832.3</v>
      </c>
    </row>
    <row r="107" spans="1:24" ht="30">
      <c r="A107" s="27" t="s">
        <v>209</v>
      </c>
      <c r="B107" s="17" t="s">
        <v>83</v>
      </c>
      <c r="C107" s="2" t="s">
        <v>213</v>
      </c>
      <c r="D107" s="9">
        <v>2705345.7</v>
      </c>
      <c r="E107" s="10">
        <v>1388545.9</v>
      </c>
      <c r="F107" s="9">
        <f>D107+E107</f>
        <v>4093891.6</v>
      </c>
      <c r="G107" s="10">
        <v>-248368.6</v>
      </c>
      <c r="H107" s="9">
        <f>F107+G107</f>
        <v>3845523</v>
      </c>
      <c r="I107" s="10"/>
      <c r="J107" s="9">
        <f>I107+H107</f>
        <v>3845523</v>
      </c>
      <c r="K107" s="10"/>
      <c r="L107" s="9">
        <f>J107+K107</f>
        <v>3845523</v>
      </c>
      <c r="M107" s="10"/>
      <c r="N107" s="9">
        <f>M107+L107</f>
        <v>3845523</v>
      </c>
      <c r="O107" s="10"/>
      <c r="P107" s="9">
        <f>N107+O107</f>
        <v>3845523</v>
      </c>
      <c r="Q107" s="10"/>
      <c r="R107" s="9">
        <f>P107+Q107</f>
        <v>3845523</v>
      </c>
      <c r="S107" s="10">
        <f t="shared" si="44"/>
        <v>23512.899999999907</v>
      </c>
      <c r="T107" s="9">
        <v>3869035.9</v>
      </c>
      <c r="U107" s="10">
        <f t="shared" si="48"/>
        <v>421815.50000000047</v>
      </c>
      <c r="V107" s="9">
        <v>4290851.4</v>
      </c>
      <c r="W107" s="10">
        <f t="shared" si="45"/>
        <v>968695</v>
      </c>
      <c r="X107" s="9">
        <v>5259546.4</v>
      </c>
    </row>
    <row r="108" spans="1:24" s="33" customFormat="1" ht="20.25" customHeight="1">
      <c r="A108" s="28" t="s">
        <v>221</v>
      </c>
      <c r="B108" s="24" t="s">
        <v>220</v>
      </c>
      <c r="C108" s="24"/>
      <c r="D108" s="25">
        <f>D5-D32</f>
        <v>-691433.0000000149</v>
      </c>
      <c r="E108" s="25">
        <f>E5-E32</f>
        <v>-75857.69999999832</v>
      </c>
      <c r="F108" s="25">
        <f>F5-F32</f>
        <v>-767290.6999999955</v>
      </c>
      <c r="G108" s="25">
        <f>G5-G32</f>
        <v>-3.958120942115784E-09</v>
      </c>
      <c r="H108" s="25">
        <f>H5-H32</f>
        <v>-767290.7000000104</v>
      </c>
      <c r="I108" s="25">
        <f aca="true" t="shared" si="51" ref="I108:X108">I5-I32</f>
        <v>-54374264.599999994</v>
      </c>
      <c r="J108" s="25">
        <f t="shared" si="51"/>
        <v>-57551045.900000006</v>
      </c>
      <c r="K108" s="25">
        <f t="shared" si="51"/>
        <v>0</v>
      </c>
      <c r="L108" s="25">
        <f t="shared" si="51"/>
        <v>-57551045.900000006</v>
      </c>
      <c r="M108" s="25">
        <f t="shared" si="51"/>
        <v>0</v>
      </c>
      <c r="N108" s="25">
        <f t="shared" si="51"/>
        <v>-57551045.900000006</v>
      </c>
      <c r="O108" s="25">
        <f t="shared" si="51"/>
        <v>0</v>
      </c>
      <c r="P108" s="25">
        <f t="shared" si="51"/>
        <v>-57360080.6</v>
      </c>
      <c r="Q108" s="25">
        <f t="shared" si="51"/>
        <v>0</v>
      </c>
      <c r="R108" s="25">
        <f t="shared" si="51"/>
        <v>-57360080.6</v>
      </c>
      <c r="S108" s="25">
        <f>S5-S32</f>
        <v>1.1175870895385742E-08</v>
      </c>
      <c r="T108" s="25">
        <f t="shared" si="51"/>
        <v>-767290.6999999955</v>
      </c>
      <c r="U108" s="25">
        <f t="shared" si="51"/>
        <v>0</v>
      </c>
      <c r="V108" s="25">
        <f t="shared" si="51"/>
        <v>-767290.6999999955</v>
      </c>
      <c r="W108" s="25">
        <f t="shared" si="51"/>
        <v>271511.59999999776</v>
      </c>
      <c r="X108" s="25">
        <f t="shared" si="51"/>
        <v>-495779.1000000015</v>
      </c>
    </row>
  </sheetData>
  <sheetProtection/>
  <mergeCells count="2">
    <mergeCell ref="A4:B4"/>
    <mergeCell ref="A2:X2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2019-04-08T03:58:10Z</dcterms:modified>
  <cp:category/>
  <cp:version/>
  <cp:contentType/>
  <cp:contentStatus/>
</cp:coreProperties>
</file>