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a\Desktop\Приложения\"/>
    </mc:Choice>
  </mc:AlternateContent>
  <bookViews>
    <workbookView xWindow="0" yWindow="0" windowWidth="9195" windowHeight="3135"/>
  </bookViews>
  <sheets>
    <sheet name="потребность" sheetId="1" r:id="rId1"/>
  </sheets>
  <definedNames>
    <definedName name="_xlnm.Print_Titles" localSheetId="0">потребность!$7:$9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4" i="1" l="1"/>
  <c r="I184" i="1"/>
  <c r="G184" i="1"/>
  <c r="F184" i="1"/>
  <c r="D184" i="1"/>
  <c r="C184" i="1"/>
  <c r="J183" i="1"/>
  <c r="I183" i="1"/>
  <c r="D183" i="1"/>
  <c r="C183" i="1"/>
  <c r="J182" i="1" l="1"/>
  <c r="I182" i="1"/>
  <c r="D182" i="1"/>
  <c r="C182" i="1"/>
  <c r="K192" i="1"/>
  <c r="E192" i="1"/>
  <c r="K191" i="1"/>
  <c r="E191" i="1"/>
  <c r="K190" i="1"/>
  <c r="E190" i="1"/>
  <c r="I173" i="1"/>
  <c r="K181" i="1"/>
  <c r="E181" i="1"/>
  <c r="J173" i="1"/>
  <c r="F173" i="1"/>
  <c r="G173" i="1"/>
  <c r="D173" i="1"/>
  <c r="C173" i="1"/>
  <c r="I189" i="1" l="1"/>
  <c r="K180" i="1"/>
  <c r="K179" i="1"/>
  <c r="E180" i="1"/>
  <c r="K73" i="1" l="1"/>
  <c r="K74" i="1"/>
  <c r="K75" i="1"/>
  <c r="K78" i="1"/>
  <c r="K79" i="1"/>
  <c r="K80" i="1"/>
  <c r="K81" i="1"/>
  <c r="K84" i="1"/>
  <c r="K85" i="1"/>
  <c r="K86" i="1"/>
  <c r="K87" i="1"/>
  <c r="K90" i="1"/>
  <c r="K91" i="1"/>
  <c r="K92" i="1"/>
  <c r="K93" i="1"/>
  <c r="K102" i="1"/>
  <c r="K103" i="1"/>
  <c r="K104" i="1"/>
  <c r="K105" i="1"/>
  <c r="K106" i="1"/>
  <c r="K121" i="1"/>
  <c r="K122" i="1"/>
  <c r="K123" i="1"/>
  <c r="K124" i="1"/>
  <c r="K145" i="1"/>
  <c r="K146" i="1"/>
  <c r="K147" i="1"/>
  <c r="K148" i="1"/>
  <c r="K169" i="1"/>
  <c r="K170" i="1"/>
  <c r="K171" i="1"/>
  <c r="K172" i="1"/>
  <c r="K175" i="1"/>
  <c r="K176" i="1"/>
  <c r="K177" i="1"/>
  <c r="K178" i="1"/>
  <c r="K193" i="1"/>
  <c r="K72" i="1"/>
  <c r="K19" i="1"/>
  <c r="K20" i="1"/>
  <c r="K21" i="1"/>
  <c r="K24" i="1"/>
  <c r="K25" i="1"/>
  <c r="K26" i="1"/>
  <c r="K27" i="1"/>
  <c r="K30" i="1"/>
  <c r="K31" i="1"/>
  <c r="K32" i="1"/>
  <c r="K33" i="1"/>
  <c r="K36" i="1"/>
  <c r="K37" i="1"/>
  <c r="K38" i="1"/>
  <c r="K39" i="1"/>
  <c r="K42" i="1"/>
  <c r="K43" i="1"/>
  <c r="K44" i="1"/>
  <c r="K45" i="1"/>
  <c r="K48" i="1"/>
  <c r="K49" i="1"/>
  <c r="K50" i="1"/>
  <c r="K51" i="1"/>
  <c r="K54" i="1"/>
  <c r="K55" i="1"/>
  <c r="K56" i="1"/>
  <c r="K57" i="1"/>
  <c r="K60" i="1"/>
  <c r="K61" i="1"/>
  <c r="K62" i="1"/>
  <c r="K63" i="1"/>
  <c r="K18" i="1"/>
  <c r="H13" i="1"/>
  <c r="H14" i="1"/>
  <c r="H15" i="1"/>
  <c r="H18" i="1"/>
  <c r="H19" i="1"/>
  <c r="H20" i="1"/>
  <c r="H21" i="1"/>
  <c r="H24" i="1"/>
  <c r="H25" i="1"/>
  <c r="H26" i="1"/>
  <c r="H27" i="1"/>
  <c r="H30" i="1"/>
  <c r="H31" i="1"/>
  <c r="H32" i="1"/>
  <c r="H33" i="1"/>
  <c r="H36" i="1"/>
  <c r="H37" i="1"/>
  <c r="H38" i="1"/>
  <c r="H39" i="1"/>
  <c r="H42" i="1"/>
  <c r="H43" i="1"/>
  <c r="H44" i="1"/>
  <c r="H45" i="1"/>
  <c r="H48" i="1"/>
  <c r="H49" i="1"/>
  <c r="H50" i="1"/>
  <c r="H51" i="1"/>
  <c r="H54" i="1"/>
  <c r="H55" i="1"/>
  <c r="H56" i="1"/>
  <c r="H57" i="1"/>
  <c r="H60" i="1"/>
  <c r="H61" i="1"/>
  <c r="H62" i="1"/>
  <c r="H63" i="1"/>
  <c r="H66" i="1"/>
  <c r="H67" i="1"/>
  <c r="H68" i="1"/>
  <c r="H69" i="1"/>
  <c r="H72" i="1"/>
  <c r="H73" i="1"/>
  <c r="H74" i="1"/>
  <c r="H75" i="1"/>
  <c r="H78" i="1"/>
  <c r="H79" i="1"/>
  <c r="H80" i="1"/>
  <c r="H81" i="1"/>
  <c r="H84" i="1"/>
  <c r="H85" i="1"/>
  <c r="H86" i="1"/>
  <c r="H87" i="1"/>
  <c r="H90" i="1"/>
  <c r="H91" i="1"/>
  <c r="H92" i="1"/>
  <c r="H93" i="1"/>
  <c r="H96" i="1"/>
  <c r="H97" i="1"/>
  <c r="H98" i="1"/>
  <c r="H99" i="1"/>
  <c r="H102" i="1"/>
  <c r="H103" i="1"/>
  <c r="H104" i="1"/>
  <c r="H105" i="1"/>
  <c r="H106" i="1"/>
  <c r="H109" i="1"/>
  <c r="H110" i="1"/>
  <c r="H111" i="1"/>
  <c r="H112" i="1"/>
  <c r="H115" i="1"/>
  <c r="H116" i="1"/>
  <c r="H117" i="1"/>
  <c r="H118" i="1"/>
  <c r="H121" i="1"/>
  <c r="H122" i="1"/>
  <c r="H123" i="1"/>
  <c r="H124" i="1"/>
  <c r="H127" i="1"/>
  <c r="H128" i="1"/>
  <c r="H129" i="1"/>
  <c r="H130" i="1"/>
  <c r="H133" i="1"/>
  <c r="H134" i="1"/>
  <c r="H135" i="1"/>
  <c r="H136" i="1"/>
  <c r="H139" i="1"/>
  <c r="H140" i="1"/>
  <c r="H141" i="1"/>
  <c r="H142" i="1"/>
  <c r="H145" i="1"/>
  <c r="H146" i="1"/>
  <c r="H147" i="1"/>
  <c r="H148" i="1"/>
  <c r="H151" i="1"/>
  <c r="H152" i="1"/>
  <c r="H153" i="1"/>
  <c r="H154" i="1"/>
  <c r="H157" i="1"/>
  <c r="H158" i="1"/>
  <c r="H159" i="1"/>
  <c r="H160" i="1"/>
  <c r="H163" i="1"/>
  <c r="H164" i="1"/>
  <c r="H165" i="1"/>
  <c r="H166" i="1"/>
  <c r="H169" i="1"/>
  <c r="H170" i="1"/>
  <c r="H171" i="1"/>
  <c r="H172" i="1"/>
  <c r="H175" i="1"/>
  <c r="H176" i="1"/>
  <c r="H177" i="1"/>
  <c r="H178" i="1"/>
  <c r="H193" i="1"/>
  <c r="H12" i="1"/>
  <c r="E13" i="1"/>
  <c r="E14" i="1"/>
  <c r="E15" i="1"/>
  <c r="E18" i="1"/>
  <c r="E19" i="1"/>
  <c r="E20" i="1"/>
  <c r="E21" i="1"/>
  <c r="E24" i="1"/>
  <c r="E25" i="1"/>
  <c r="E26" i="1"/>
  <c r="E27" i="1"/>
  <c r="E30" i="1"/>
  <c r="E31" i="1"/>
  <c r="E32" i="1"/>
  <c r="E33" i="1"/>
  <c r="E36" i="1"/>
  <c r="E37" i="1"/>
  <c r="E38" i="1"/>
  <c r="E39" i="1"/>
  <c r="E42" i="1"/>
  <c r="E43" i="1"/>
  <c r="E44" i="1"/>
  <c r="E45" i="1"/>
  <c r="E48" i="1"/>
  <c r="E49" i="1"/>
  <c r="E50" i="1"/>
  <c r="E51" i="1"/>
  <c r="E54" i="1"/>
  <c r="E55" i="1"/>
  <c r="E56" i="1"/>
  <c r="E57" i="1"/>
  <c r="E60" i="1"/>
  <c r="E61" i="1"/>
  <c r="E62" i="1"/>
  <c r="E63" i="1"/>
  <c r="E65" i="1"/>
  <c r="E66" i="1"/>
  <c r="E67" i="1"/>
  <c r="E68" i="1"/>
  <c r="E69" i="1"/>
  <c r="E72" i="1"/>
  <c r="E73" i="1"/>
  <c r="E74" i="1"/>
  <c r="E75" i="1"/>
  <c r="E78" i="1"/>
  <c r="E79" i="1"/>
  <c r="E80" i="1"/>
  <c r="E81" i="1"/>
  <c r="E84" i="1"/>
  <c r="E85" i="1"/>
  <c r="E86" i="1"/>
  <c r="E87" i="1"/>
  <c r="E90" i="1"/>
  <c r="E91" i="1"/>
  <c r="E92" i="1"/>
  <c r="E93" i="1"/>
  <c r="E96" i="1"/>
  <c r="E97" i="1"/>
  <c r="E98" i="1"/>
  <c r="E99" i="1"/>
  <c r="E102" i="1"/>
  <c r="E103" i="1"/>
  <c r="E104" i="1"/>
  <c r="E105" i="1"/>
  <c r="E106" i="1"/>
  <c r="E109" i="1"/>
  <c r="E110" i="1"/>
  <c r="E111" i="1"/>
  <c r="E112" i="1"/>
  <c r="E115" i="1"/>
  <c r="E116" i="1"/>
  <c r="E117" i="1"/>
  <c r="E118" i="1"/>
  <c r="E121" i="1"/>
  <c r="E122" i="1"/>
  <c r="E123" i="1"/>
  <c r="E124" i="1"/>
  <c r="E127" i="1"/>
  <c r="E128" i="1"/>
  <c r="E129" i="1"/>
  <c r="E130" i="1"/>
  <c r="E133" i="1"/>
  <c r="E134" i="1"/>
  <c r="E135" i="1"/>
  <c r="E136" i="1"/>
  <c r="E139" i="1"/>
  <c r="E140" i="1"/>
  <c r="E141" i="1"/>
  <c r="E142" i="1"/>
  <c r="E145" i="1"/>
  <c r="E146" i="1"/>
  <c r="E147" i="1"/>
  <c r="E148" i="1"/>
  <c r="E151" i="1"/>
  <c r="E152" i="1"/>
  <c r="E153" i="1"/>
  <c r="E154" i="1"/>
  <c r="E157" i="1"/>
  <c r="E158" i="1"/>
  <c r="E159" i="1"/>
  <c r="E160" i="1"/>
  <c r="E163" i="1"/>
  <c r="E164" i="1"/>
  <c r="E165" i="1"/>
  <c r="E166" i="1"/>
  <c r="E169" i="1"/>
  <c r="E170" i="1"/>
  <c r="E171" i="1"/>
  <c r="E172" i="1"/>
  <c r="E175" i="1"/>
  <c r="E176" i="1"/>
  <c r="E177" i="1"/>
  <c r="E178" i="1"/>
  <c r="E179" i="1"/>
  <c r="E193" i="1"/>
  <c r="E12" i="1"/>
  <c r="F189" i="1"/>
  <c r="G189" i="1"/>
  <c r="J189" i="1"/>
  <c r="K189" i="1" s="1"/>
  <c r="D189" i="1"/>
  <c r="C189" i="1"/>
  <c r="I187" i="1"/>
  <c r="C186" i="1"/>
  <c r="J188" i="1"/>
  <c r="J187" i="1"/>
  <c r="J186" i="1"/>
  <c r="I188" i="1"/>
  <c r="I186" i="1"/>
  <c r="D155" i="1"/>
  <c r="F155" i="1"/>
  <c r="G155" i="1"/>
  <c r="C155" i="1"/>
  <c r="K188" i="1" l="1"/>
  <c r="K186" i="1"/>
  <c r="K187" i="1"/>
  <c r="H189" i="1"/>
  <c r="H155" i="1"/>
  <c r="E155" i="1"/>
  <c r="E189" i="1"/>
  <c r="G188" i="1"/>
  <c r="G187" i="1"/>
  <c r="G186" i="1"/>
  <c r="G183" i="1" s="1"/>
  <c r="F188" i="1"/>
  <c r="F187" i="1"/>
  <c r="F186" i="1"/>
  <c r="F183" i="1" s="1"/>
  <c r="D188" i="1"/>
  <c r="D187" i="1"/>
  <c r="D186" i="1"/>
  <c r="C188" i="1"/>
  <c r="C187" i="1"/>
  <c r="K183" i="1" l="1"/>
  <c r="K184" i="1"/>
  <c r="E186" i="1"/>
  <c r="H186" i="1"/>
  <c r="F182" i="1"/>
  <c r="G182" i="1"/>
  <c r="E188" i="1"/>
  <c r="E187" i="1"/>
  <c r="H187" i="1"/>
  <c r="H188" i="1"/>
  <c r="K182" i="1"/>
  <c r="D58" i="1"/>
  <c r="F58" i="1"/>
  <c r="G58" i="1"/>
  <c r="I58" i="1"/>
  <c r="J58" i="1"/>
  <c r="C58" i="1"/>
  <c r="F34" i="1"/>
  <c r="D10" i="1"/>
  <c r="F10" i="1"/>
  <c r="G10" i="1"/>
  <c r="C10" i="1"/>
  <c r="D119" i="1"/>
  <c r="F119" i="1"/>
  <c r="G119" i="1"/>
  <c r="I119" i="1"/>
  <c r="J119" i="1"/>
  <c r="C119" i="1"/>
  <c r="D149" i="1"/>
  <c r="F149" i="1"/>
  <c r="G149" i="1"/>
  <c r="C149" i="1"/>
  <c r="D167" i="1"/>
  <c r="F167" i="1"/>
  <c r="G167" i="1"/>
  <c r="I167" i="1"/>
  <c r="J167" i="1"/>
  <c r="C167" i="1"/>
  <c r="D46" i="1"/>
  <c r="F46" i="1"/>
  <c r="G46" i="1"/>
  <c r="I46" i="1"/>
  <c r="J46" i="1"/>
  <c r="C46" i="1"/>
  <c r="D113" i="1"/>
  <c r="F113" i="1"/>
  <c r="G113" i="1"/>
  <c r="C113" i="1"/>
  <c r="D34" i="1"/>
  <c r="G34" i="1"/>
  <c r="H34" i="1" s="1"/>
  <c r="I34" i="1"/>
  <c r="J34" i="1"/>
  <c r="C34" i="1"/>
  <c r="J88" i="1"/>
  <c r="D88" i="1"/>
  <c r="F88" i="1"/>
  <c r="G88" i="1"/>
  <c r="I88" i="1"/>
  <c r="C88" i="1"/>
  <c r="D52" i="1"/>
  <c r="F52" i="1"/>
  <c r="G52" i="1"/>
  <c r="I52" i="1"/>
  <c r="J52" i="1"/>
  <c r="C52" i="1"/>
  <c r="D131" i="1"/>
  <c r="F131" i="1"/>
  <c r="G131" i="1"/>
  <c r="C131" i="1"/>
  <c r="D107" i="1"/>
  <c r="F107" i="1"/>
  <c r="G107" i="1"/>
  <c r="C107" i="1"/>
  <c r="G94" i="1"/>
  <c r="F94" i="1"/>
  <c r="D94" i="1"/>
  <c r="C94" i="1"/>
  <c r="D137" i="1"/>
  <c r="F137" i="1"/>
  <c r="G137" i="1"/>
  <c r="C137" i="1"/>
  <c r="D76" i="1"/>
  <c r="F76" i="1"/>
  <c r="G76" i="1"/>
  <c r="I76" i="1"/>
  <c r="J76" i="1"/>
  <c r="C76" i="1"/>
  <c r="D100" i="1"/>
  <c r="F100" i="1"/>
  <c r="G100" i="1"/>
  <c r="I100" i="1"/>
  <c r="J100" i="1"/>
  <c r="C100" i="1"/>
  <c r="D40" i="1"/>
  <c r="F40" i="1"/>
  <c r="G40" i="1"/>
  <c r="I40" i="1"/>
  <c r="J40" i="1"/>
  <c r="C40" i="1"/>
  <c r="D64" i="1"/>
  <c r="F64" i="1"/>
  <c r="G64" i="1"/>
  <c r="C64" i="1"/>
  <c r="J70" i="1"/>
  <c r="D70" i="1"/>
  <c r="F70" i="1"/>
  <c r="G70" i="1"/>
  <c r="I70" i="1"/>
  <c r="C70" i="1"/>
  <c r="H183" i="1" l="1"/>
  <c r="H184" i="1"/>
  <c r="E183" i="1"/>
  <c r="E184" i="1"/>
  <c r="E46" i="1"/>
  <c r="E173" i="1"/>
  <c r="H64" i="1"/>
  <c r="K40" i="1"/>
  <c r="E40" i="1"/>
  <c r="H100" i="1"/>
  <c r="K76" i="1"/>
  <c r="E76" i="1"/>
  <c r="E137" i="1"/>
  <c r="H94" i="1"/>
  <c r="E107" i="1"/>
  <c r="E131" i="1"/>
  <c r="H52" i="1"/>
  <c r="E167" i="1"/>
  <c r="H167" i="1"/>
  <c r="K58" i="1"/>
  <c r="E58" i="1"/>
  <c r="H88" i="1"/>
  <c r="E34" i="1"/>
  <c r="E113" i="1"/>
  <c r="H46" i="1"/>
  <c r="K167" i="1"/>
  <c r="E149" i="1"/>
  <c r="H173" i="1"/>
  <c r="K119" i="1"/>
  <c r="E10" i="1"/>
  <c r="E70" i="1"/>
  <c r="H70" i="1"/>
  <c r="E88" i="1"/>
  <c r="H113" i="1"/>
  <c r="K46" i="1"/>
  <c r="H149" i="1"/>
  <c r="K173" i="1"/>
  <c r="H119" i="1"/>
  <c r="H10" i="1"/>
  <c r="K88" i="1"/>
  <c r="E119" i="1"/>
  <c r="K70" i="1"/>
  <c r="E64" i="1"/>
  <c r="H40" i="1"/>
  <c r="K100" i="1"/>
  <c r="E100" i="1"/>
  <c r="H76" i="1"/>
  <c r="H137" i="1"/>
  <c r="E94" i="1"/>
  <c r="H107" i="1"/>
  <c r="H131" i="1"/>
  <c r="K52" i="1"/>
  <c r="E52" i="1"/>
  <c r="K34" i="1"/>
  <c r="H58" i="1"/>
  <c r="H182" i="1"/>
  <c r="E182" i="1"/>
  <c r="D125" i="1"/>
  <c r="F125" i="1"/>
  <c r="G125" i="1"/>
  <c r="H125" i="1" s="1"/>
  <c r="C125" i="1"/>
  <c r="D16" i="1"/>
  <c r="F16" i="1"/>
  <c r="G16" i="1"/>
  <c r="H16" i="1" s="1"/>
  <c r="I16" i="1"/>
  <c r="J16" i="1"/>
  <c r="K16" i="1" s="1"/>
  <c r="C16" i="1"/>
  <c r="E16" i="1" l="1"/>
  <c r="E125" i="1"/>
  <c r="D143" i="1"/>
  <c r="F143" i="1"/>
  <c r="G143" i="1"/>
  <c r="I143" i="1"/>
  <c r="J143" i="1"/>
  <c r="K143" i="1" s="1"/>
  <c r="C143" i="1"/>
  <c r="D28" i="1"/>
  <c r="F28" i="1"/>
  <c r="G28" i="1"/>
  <c r="H28" i="1" s="1"/>
  <c r="I28" i="1"/>
  <c r="J28" i="1"/>
  <c r="C28" i="1"/>
  <c r="D22" i="1"/>
  <c r="F22" i="1"/>
  <c r="G22" i="1"/>
  <c r="I22" i="1"/>
  <c r="J22" i="1"/>
  <c r="K22" i="1" s="1"/>
  <c r="C22" i="1"/>
  <c r="D161" i="1"/>
  <c r="F161" i="1"/>
  <c r="G161" i="1"/>
  <c r="H161" i="1" s="1"/>
  <c r="C161" i="1"/>
  <c r="D82" i="1"/>
  <c r="F82" i="1"/>
  <c r="G82" i="1"/>
  <c r="H82" i="1" s="1"/>
  <c r="I82" i="1"/>
  <c r="J82" i="1"/>
  <c r="C82" i="1"/>
  <c r="E82" i="1" l="1"/>
  <c r="E28" i="1"/>
  <c r="K82" i="1"/>
  <c r="E161" i="1"/>
  <c r="H22" i="1"/>
  <c r="K28" i="1"/>
  <c r="H143" i="1"/>
  <c r="E22" i="1"/>
  <c r="E143" i="1"/>
</calcChain>
</file>

<file path=xl/sharedStrings.xml><?xml version="1.0" encoding="utf-8"?>
<sst xmlns="http://schemas.openxmlformats.org/spreadsheetml/2006/main" count="374" uniqueCount="68">
  <si>
    <t xml:space="preserve">тыс. рублей </t>
  </si>
  <si>
    <t>подведомственные учреждения</t>
  </si>
  <si>
    <t>Наименование показателей</t>
  </si>
  <si>
    <t>на заработную плату с начислениями</t>
  </si>
  <si>
    <t>на налоги, сборы и иные платежи</t>
  </si>
  <si>
    <t>на комммунальные услуги</t>
  </si>
  <si>
    <t>в том числе:</t>
  </si>
  <si>
    <t>№ п/п</t>
  </si>
  <si>
    <t>1.1</t>
  </si>
  <si>
    <t>1.2.</t>
  </si>
  <si>
    <t>1.3</t>
  </si>
  <si>
    <t>1.4</t>
  </si>
  <si>
    <t xml:space="preserve">на другие расходы </t>
  </si>
  <si>
    <t>Субвенция на обеспечение образовательной деятельности</t>
  </si>
  <si>
    <t>Администрация Губернатора Забайкальского края, всего</t>
  </si>
  <si>
    <t>Министерство финансов Забайкальского края, всего</t>
  </si>
  <si>
    <t>Министерство здравоохранения Забайкальского края, всего</t>
  </si>
  <si>
    <t>Министерство культуры Забайкальского края, всего</t>
  </si>
  <si>
    <t>Администрация Агинского Бурятского округа Забайкальского края, всего</t>
  </si>
  <si>
    <t>Министерство труда и социальной защиты населения Забайкальского края, всего</t>
  </si>
  <si>
    <t>Министерство физической культуры и спорта Забайкальского края, всего</t>
  </si>
  <si>
    <t>Департамент по гражданской обороне и пожарной безопасности Забайкальского края, всего</t>
  </si>
  <si>
    <t>Департамент управления делами Губернатора Забайкальского края, всего</t>
  </si>
  <si>
    <t>Министерство международного сотрудничества и внешнеэкономических связей Забайкальского края, всего</t>
  </si>
  <si>
    <t>Департамент государственного имущества и земельных отношений Забайкальского края, всего</t>
  </si>
  <si>
    <t>Региональная служба по тарифам и ценообразованию Забайкальского края, всего</t>
  </si>
  <si>
    <t>Министерство экономического развития Забайкальского края, всего</t>
  </si>
  <si>
    <t>Министерство территориального развития Забайкальского края, всего</t>
  </si>
  <si>
    <t>Департамент записи актов гражданского состояния Забайкальского края, всего</t>
  </si>
  <si>
    <t>Департамент по обеспечению деятельности мировых судей Забайкальского края, всего</t>
  </si>
  <si>
    <t>Контрольно-счетная палата Забайкальского края, всего</t>
  </si>
  <si>
    <t>Избирательная комиссия Забайкальского края, всего</t>
  </si>
  <si>
    <t>Министерство природных ресурсов Забайкальского края, всего</t>
  </si>
  <si>
    <t>Законодательное Собрание Забайкальского края, всего</t>
  </si>
  <si>
    <t>Представительство Правительства Забайкальского края при Правительстве РФ, всего</t>
  </si>
  <si>
    <t>Уполномоченный по правам ребенка в Забайкальском крае и его аппарат, всего</t>
  </si>
  <si>
    <t>Министерство сельского хозяйства и продовольствия Забайкальского края, всего</t>
  </si>
  <si>
    <t>Уполномоченный по правам человека в Забайкальском крае и его аппарат, всего</t>
  </si>
  <si>
    <t>Уполномоченный по защите прав предпринимателей в Забайкальском крае и его рабочий аппарат, всего</t>
  </si>
  <si>
    <t>Государственная инспекция Забайкальского края, всего</t>
  </si>
  <si>
    <t>Министерство образования, науки и молодежной политики Забайкальского края, всего</t>
  </si>
  <si>
    <t xml:space="preserve">субвенция на составление (изменение) списков кандидатов в присяжные заседатели федеральных судов общей юрисдикции в РФ </t>
  </si>
  <si>
    <t>Государственная служба по охране объектов культурного наследия Забайкальского края, итого</t>
  </si>
  <si>
    <t>х</t>
  </si>
  <si>
    <t>в том числе ГРБС</t>
  </si>
  <si>
    <t>Отклонение показателей, тыс.руб.              (гр.4-гр.3)</t>
  </si>
  <si>
    <t>Отклонение показателей, тыс.руб.               (гр.7-гр.6)</t>
  </si>
  <si>
    <t>Отклонение показателей, тыс.руб.               (гр.10-гр.9)</t>
  </si>
  <si>
    <t xml:space="preserve">Общая расчетная потребность бюджетных ассигнований </t>
  </si>
  <si>
    <t>Общий объем бюджетных ассигнований, предусмотренный проектом бюджета</t>
  </si>
  <si>
    <t xml:space="preserve">Расчетная потребность бюджетных ассигнований </t>
  </si>
  <si>
    <t>Объем бюджетных ассигнований, предусмотренный проектом бюджета</t>
  </si>
  <si>
    <t>Расчетная потребность бюджетных ассигнований</t>
  </si>
  <si>
    <t>в том числе ФОТ</t>
  </si>
  <si>
    <t>Иные межбюджетные трансферты</t>
  </si>
  <si>
    <t>в том числе на зарплату</t>
  </si>
  <si>
    <t>из них</t>
  </si>
  <si>
    <t>в том числе зарплата</t>
  </si>
  <si>
    <t>1. Всего расходов:</t>
  </si>
  <si>
    <t xml:space="preserve">1.1 Итого расходов на содержание </t>
  </si>
  <si>
    <t>1.3.Иные межбюджетные трансферты</t>
  </si>
  <si>
    <t>1.2. Итого субвенция на обеспечение образовательной деятельности</t>
  </si>
  <si>
    <t xml:space="preserve">1.4. Итого субвенция на составление (изменение) списков кандидатов в присяжные заседатели федеральных судов общей юрисдикции в РФ </t>
  </si>
  <si>
    <t>Приложение №7</t>
  </si>
  <si>
    <t>к Заключению от 15.11.2018</t>
  </si>
  <si>
    <t>№ 116-18/КФ-З-КСП</t>
  </si>
  <si>
    <t>* по информации гланых распорядителей бюджетных средств</t>
  </si>
  <si>
    <t>Информация об объемах расчетной потребности и запланированных бюджетных ассигнований на 2019 год в разрезе главных распорядителей бюджетных средств с учетом подведомственных учреждений*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</si>
</sst>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164" fontId="2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/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/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164" fontId="9" fillId="0" borderId="0" xfId="0" applyNumberFormat="1" applyFont="1"/>
    <xf numFmtId="0" fontId="9" fillId="0" borderId="0" xfId="0" applyFont="1"/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4"/>
  <sheetViews>
    <sheetView tabSelected="1" topLeftCell="B1" zoomScale="80" zoomScaleNormal="80" workbookViewId="0">
      <pane ySplit="8" topLeftCell="A180" activePane="bottomLeft" state="frozen"/>
      <selection pane="bottomLeft" activeCell="L197" sqref="L197"/>
    </sheetView>
  </sheetViews>
  <sheetFormatPr defaultColWidth="8.85546875" defaultRowHeight="15" x14ac:dyDescent="0.25"/>
  <cols>
    <col min="1" max="1" width="6.5703125" style="1" hidden="1" customWidth="1"/>
    <col min="2" max="2" width="42.28515625" style="1" customWidth="1"/>
    <col min="3" max="3" width="18.140625" style="1" customWidth="1"/>
    <col min="4" max="4" width="18.85546875" style="1" customWidth="1"/>
    <col min="5" max="5" width="14.140625" style="1" customWidth="1"/>
    <col min="6" max="6" width="14" style="1" customWidth="1"/>
    <col min="7" max="7" width="19.28515625" style="1" customWidth="1"/>
    <col min="8" max="8" width="13.85546875" style="1" customWidth="1"/>
    <col min="9" max="9" width="14.85546875" style="1" customWidth="1"/>
    <col min="10" max="10" width="19.42578125" style="1" customWidth="1"/>
    <col min="11" max="11" width="14.42578125" style="1" customWidth="1"/>
    <col min="12" max="12" width="13.7109375" style="1" bestFit="1" customWidth="1"/>
    <col min="13" max="13" width="12.42578125" style="1" bestFit="1" customWidth="1"/>
    <col min="14" max="16384" width="8.85546875" style="1"/>
  </cols>
  <sheetData>
    <row r="1" spans="1:13" ht="15.75" x14ac:dyDescent="0.25">
      <c r="F1" s="7"/>
      <c r="I1" s="15"/>
      <c r="J1" s="57" t="s">
        <v>63</v>
      </c>
      <c r="K1" s="57"/>
    </row>
    <row r="2" spans="1:13" x14ac:dyDescent="0.25">
      <c r="I2" s="57" t="s">
        <v>64</v>
      </c>
      <c r="J2" s="57"/>
      <c r="K2" s="57"/>
    </row>
    <row r="3" spans="1:13" ht="13.9" customHeight="1" x14ac:dyDescent="0.25">
      <c r="B3" s="61"/>
      <c r="C3" s="61"/>
      <c r="D3" s="61"/>
      <c r="E3" s="61"/>
      <c r="F3" s="61"/>
      <c r="I3" s="57" t="s">
        <v>65</v>
      </c>
      <c r="J3" s="57"/>
      <c r="K3" s="57"/>
    </row>
    <row r="4" spans="1:13" ht="9.75" customHeight="1" x14ac:dyDescent="0.25">
      <c r="B4" s="8"/>
      <c r="C4" s="8"/>
      <c r="D4" s="8"/>
      <c r="E4" s="16"/>
      <c r="F4" s="8"/>
      <c r="I4" s="10"/>
      <c r="J4" s="10"/>
      <c r="K4" s="15"/>
    </row>
    <row r="5" spans="1:13" ht="39" customHeight="1" x14ac:dyDescent="0.25">
      <c r="B5" s="60" t="s">
        <v>67</v>
      </c>
      <c r="C5" s="60"/>
      <c r="D5" s="60"/>
      <c r="E5" s="60"/>
      <c r="F5" s="60"/>
      <c r="G5" s="60"/>
      <c r="H5" s="60"/>
      <c r="I5" s="60"/>
      <c r="J5" s="60"/>
      <c r="K5" s="60"/>
    </row>
    <row r="6" spans="1:13" ht="12.75" customHeight="1" x14ac:dyDescent="0.25">
      <c r="F6" s="4"/>
      <c r="J6" s="4"/>
      <c r="K6" s="4" t="s">
        <v>0</v>
      </c>
    </row>
    <row r="7" spans="1:13" x14ac:dyDescent="0.25">
      <c r="A7" s="65" t="s">
        <v>7</v>
      </c>
      <c r="B7" s="58" t="s">
        <v>2</v>
      </c>
      <c r="C7" s="68" t="s">
        <v>48</v>
      </c>
      <c r="D7" s="70" t="s">
        <v>49</v>
      </c>
      <c r="E7" s="58" t="s">
        <v>45</v>
      </c>
      <c r="F7" s="63" t="s">
        <v>44</v>
      </c>
      <c r="G7" s="64"/>
      <c r="H7" s="58" t="s">
        <v>46</v>
      </c>
      <c r="I7" s="63" t="s">
        <v>1</v>
      </c>
      <c r="J7" s="64"/>
      <c r="K7" s="58" t="s">
        <v>47</v>
      </c>
    </row>
    <row r="8" spans="1:13" s="5" customFormat="1" ht="69.75" customHeight="1" x14ac:dyDescent="0.2">
      <c r="A8" s="66"/>
      <c r="B8" s="59"/>
      <c r="C8" s="69"/>
      <c r="D8" s="70"/>
      <c r="E8" s="59"/>
      <c r="F8" s="6" t="s">
        <v>50</v>
      </c>
      <c r="G8" s="6" t="s">
        <v>51</v>
      </c>
      <c r="H8" s="59"/>
      <c r="I8" s="6" t="s">
        <v>52</v>
      </c>
      <c r="J8" s="6" t="s">
        <v>51</v>
      </c>
      <c r="K8" s="59"/>
    </row>
    <row r="9" spans="1:13" s="27" customFormat="1" ht="13.15" x14ac:dyDescent="0.25">
      <c r="A9" s="3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</row>
    <row r="10" spans="1:13" s="19" customFormat="1" ht="33" customHeight="1" x14ac:dyDescent="0.25">
      <c r="A10" s="30"/>
      <c r="B10" s="42" t="s">
        <v>14</v>
      </c>
      <c r="C10" s="31">
        <f>SUM(C12:C15)</f>
        <v>341045.7</v>
      </c>
      <c r="D10" s="31">
        <f t="shared" ref="D10:G10" si="0">SUM(D12:D15)</f>
        <v>140782.5</v>
      </c>
      <c r="E10" s="31">
        <f>D10-C10</f>
        <v>-200263.2</v>
      </c>
      <c r="F10" s="31">
        <f t="shared" si="0"/>
        <v>341045.7</v>
      </c>
      <c r="G10" s="31">
        <f t="shared" si="0"/>
        <v>140782.5</v>
      </c>
      <c r="H10" s="31">
        <f>G10-F10</f>
        <v>-200263.2</v>
      </c>
      <c r="I10" s="32" t="s">
        <v>43</v>
      </c>
      <c r="J10" s="32" t="s">
        <v>43</v>
      </c>
      <c r="K10" s="32" t="s">
        <v>43</v>
      </c>
    </row>
    <row r="11" spans="1:13" s="36" customFormat="1" x14ac:dyDescent="0.25">
      <c r="A11" s="33"/>
      <c r="B11" s="38" t="s">
        <v>6</v>
      </c>
      <c r="C11" s="34"/>
      <c r="D11" s="34"/>
      <c r="E11" s="34"/>
      <c r="F11" s="34"/>
      <c r="G11" s="35"/>
      <c r="H11" s="35"/>
      <c r="I11" s="35"/>
      <c r="J11" s="35"/>
      <c r="K11" s="35" t="s">
        <v>43</v>
      </c>
    </row>
    <row r="12" spans="1:13" s="36" customFormat="1" ht="24.75" customHeight="1" x14ac:dyDescent="0.25">
      <c r="A12" s="37" t="s">
        <v>8</v>
      </c>
      <c r="B12" s="38" t="s">
        <v>3</v>
      </c>
      <c r="C12" s="34">
        <v>155191.1</v>
      </c>
      <c r="D12" s="34">
        <v>131968.70000000001</v>
      </c>
      <c r="E12" s="34">
        <f>D12-C12</f>
        <v>-23222.399999999994</v>
      </c>
      <c r="F12" s="34">
        <v>155191.1</v>
      </c>
      <c r="G12" s="35">
        <v>131968.70000000001</v>
      </c>
      <c r="H12" s="35">
        <f>G12-F12</f>
        <v>-23222.399999999994</v>
      </c>
      <c r="I12" s="35" t="s">
        <v>43</v>
      </c>
      <c r="J12" s="35" t="s">
        <v>43</v>
      </c>
      <c r="K12" s="35" t="s">
        <v>43</v>
      </c>
    </row>
    <row r="13" spans="1:13" s="36" customFormat="1" ht="23.25" customHeight="1" x14ac:dyDescent="0.25">
      <c r="A13" s="37" t="s">
        <v>9</v>
      </c>
      <c r="B13" s="38" t="s">
        <v>4</v>
      </c>
      <c r="C13" s="34">
        <v>0</v>
      </c>
      <c r="D13" s="34">
        <v>0</v>
      </c>
      <c r="E13" s="34">
        <f t="shared" ref="E13:E76" si="1">D13-C13</f>
        <v>0</v>
      </c>
      <c r="F13" s="34">
        <v>0</v>
      </c>
      <c r="G13" s="35">
        <v>0</v>
      </c>
      <c r="H13" s="35">
        <f t="shared" ref="H13:H76" si="2">G13-F13</f>
        <v>0</v>
      </c>
      <c r="I13" s="35" t="s">
        <v>43</v>
      </c>
      <c r="J13" s="35" t="s">
        <v>43</v>
      </c>
      <c r="K13" s="35" t="s">
        <v>43</v>
      </c>
    </row>
    <row r="14" spans="1:13" s="36" customFormat="1" ht="25.15" customHeight="1" x14ac:dyDescent="0.25">
      <c r="A14" s="37" t="s">
        <v>10</v>
      </c>
      <c r="B14" s="38" t="s">
        <v>5</v>
      </c>
      <c r="C14" s="34">
        <v>0</v>
      </c>
      <c r="D14" s="34">
        <v>0</v>
      </c>
      <c r="E14" s="34">
        <f t="shared" si="1"/>
        <v>0</v>
      </c>
      <c r="F14" s="34">
        <v>0</v>
      </c>
      <c r="G14" s="35">
        <v>0</v>
      </c>
      <c r="H14" s="35">
        <f t="shared" si="2"/>
        <v>0</v>
      </c>
      <c r="I14" s="35" t="s">
        <v>43</v>
      </c>
      <c r="J14" s="35" t="s">
        <v>43</v>
      </c>
      <c r="K14" s="35" t="s">
        <v>43</v>
      </c>
    </row>
    <row r="15" spans="1:13" s="36" customFormat="1" ht="25.15" customHeight="1" x14ac:dyDescent="0.25">
      <c r="A15" s="37" t="s">
        <v>11</v>
      </c>
      <c r="B15" s="38" t="s">
        <v>12</v>
      </c>
      <c r="C15" s="34">
        <v>185854.6</v>
      </c>
      <c r="D15" s="34">
        <v>8813.7999999999993</v>
      </c>
      <c r="E15" s="34">
        <f t="shared" si="1"/>
        <v>-177040.80000000002</v>
      </c>
      <c r="F15" s="34">
        <v>185854.6</v>
      </c>
      <c r="G15" s="35">
        <v>8813.7999999999993</v>
      </c>
      <c r="H15" s="35">
        <f t="shared" si="2"/>
        <v>-177040.80000000002</v>
      </c>
      <c r="I15" s="35" t="s">
        <v>43</v>
      </c>
      <c r="J15" s="35" t="s">
        <v>43</v>
      </c>
      <c r="K15" s="35" t="s">
        <v>43</v>
      </c>
    </row>
    <row r="16" spans="1:13" s="19" customFormat="1" ht="36" customHeight="1" x14ac:dyDescent="0.25">
      <c r="A16" s="17"/>
      <c r="B16" s="42" t="s">
        <v>15</v>
      </c>
      <c r="C16" s="18">
        <f>SUM(C18:C21)</f>
        <v>169957.49999999997</v>
      </c>
      <c r="D16" s="18">
        <f t="shared" ref="D16:J16" si="3">SUM(D18:D21)</f>
        <v>136622.90000000002</v>
      </c>
      <c r="E16" s="18">
        <f t="shared" si="1"/>
        <v>-33334.599999999948</v>
      </c>
      <c r="F16" s="18">
        <f t="shared" si="3"/>
        <v>105282.4</v>
      </c>
      <c r="G16" s="18">
        <f t="shared" si="3"/>
        <v>89131.5</v>
      </c>
      <c r="H16" s="32">
        <f t="shared" si="2"/>
        <v>-16150.899999999994</v>
      </c>
      <c r="I16" s="18">
        <f t="shared" si="3"/>
        <v>64675.100000000006</v>
      </c>
      <c r="J16" s="18">
        <f t="shared" si="3"/>
        <v>47491.399999999994</v>
      </c>
      <c r="K16" s="18">
        <f>J16-I16</f>
        <v>-17183.700000000012</v>
      </c>
      <c r="L16" s="20"/>
      <c r="M16" s="20"/>
    </row>
    <row r="17" spans="1:13" s="36" customFormat="1" x14ac:dyDescent="0.25">
      <c r="A17" s="37"/>
      <c r="B17" s="38" t="s">
        <v>6</v>
      </c>
      <c r="C17" s="34"/>
      <c r="D17" s="34"/>
      <c r="E17" s="34"/>
      <c r="F17" s="34"/>
      <c r="G17" s="35"/>
      <c r="H17" s="35"/>
      <c r="I17" s="35"/>
      <c r="J17" s="35"/>
      <c r="K17" s="35"/>
    </row>
    <row r="18" spans="1:13" s="36" customFormat="1" ht="25.15" customHeight="1" x14ac:dyDescent="0.25">
      <c r="A18" s="37"/>
      <c r="B18" s="38" t="s">
        <v>3</v>
      </c>
      <c r="C18" s="34">
        <v>158167.29999999999</v>
      </c>
      <c r="D18" s="34">
        <v>127453.8</v>
      </c>
      <c r="E18" s="34">
        <f t="shared" si="1"/>
        <v>-30713.499999999985</v>
      </c>
      <c r="F18" s="34">
        <v>100107</v>
      </c>
      <c r="G18" s="35">
        <v>85279.7</v>
      </c>
      <c r="H18" s="35">
        <f t="shared" si="2"/>
        <v>-14827.300000000003</v>
      </c>
      <c r="I18" s="35">
        <v>58060.3</v>
      </c>
      <c r="J18" s="35">
        <v>42174.1</v>
      </c>
      <c r="K18" s="35">
        <f>J18-I18</f>
        <v>-15886.200000000004</v>
      </c>
    </row>
    <row r="19" spans="1:13" s="36" customFormat="1" ht="25.15" customHeight="1" x14ac:dyDescent="0.25">
      <c r="A19" s="37"/>
      <c r="B19" s="38" t="s">
        <v>4</v>
      </c>
      <c r="C19" s="34">
        <v>134.30000000000001</v>
      </c>
      <c r="D19" s="34">
        <v>128</v>
      </c>
      <c r="E19" s="34">
        <f t="shared" si="1"/>
        <v>-6.3000000000000114</v>
      </c>
      <c r="F19" s="34">
        <v>130</v>
      </c>
      <c r="G19" s="35">
        <v>123.8</v>
      </c>
      <c r="H19" s="35">
        <f t="shared" si="2"/>
        <v>-6.2000000000000028</v>
      </c>
      <c r="I19" s="35">
        <v>4.3</v>
      </c>
      <c r="J19" s="35">
        <v>4.2</v>
      </c>
      <c r="K19" s="35">
        <f t="shared" ref="K19:K63" si="4">J19-I19</f>
        <v>-9.9999999999999645E-2</v>
      </c>
    </row>
    <row r="20" spans="1:13" s="36" customFormat="1" ht="25.15" customHeight="1" x14ac:dyDescent="0.25">
      <c r="A20" s="37"/>
      <c r="B20" s="38" t="s">
        <v>5</v>
      </c>
      <c r="C20" s="34">
        <v>311.39999999999998</v>
      </c>
      <c r="D20" s="34">
        <v>276.10000000000002</v>
      </c>
      <c r="E20" s="34">
        <f t="shared" si="1"/>
        <v>-35.299999999999955</v>
      </c>
      <c r="F20" s="34">
        <v>311.39999999999998</v>
      </c>
      <c r="G20" s="35">
        <v>276.10000000000002</v>
      </c>
      <c r="H20" s="35">
        <f t="shared" si="2"/>
        <v>-35.299999999999955</v>
      </c>
      <c r="I20" s="35">
        <v>0</v>
      </c>
      <c r="J20" s="35">
        <v>0</v>
      </c>
      <c r="K20" s="35">
        <f t="shared" si="4"/>
        <v>0</v>
      </c>
    </row>
    <row r="21" spans="1:13" s="36" customFormat="1" ht="25.15" customHeight="1" x14ac:dyDescent="0.25">
      <c r="A21" s="37"/>
      <c r="B21" s="38" t="s">
        <v>12</v>
      </c>
      <c r="C21" s="34">
        <v>11344.5</v>
      </c>
      <c r="D21" s="34">
        <v>8765</v>
      </c>
      <c r="E21" s="34">
        <f t="shared" si="1"/>
        <v>-2579.5</v>
      </c>
      <c r="F21" s="34">
        <v>4734</v>
      </c>
      <c r="G21" s="35">
        <v>3451.9</v>
      </c>
      <c r="H21" s="35">
        <f t="shared" si="2"/>
        <v>-1282.0999999999999</v>
      </c>
      <c r="I21" s="35">
        <v>6610.5</v>
      </c>
      <c r="J21" s="35">
        <v>5313.1</v>
      </c>
      <c r="K21" s="35">
        <f t="shared" si="4"/>
        <v>-1297.3999999999996</v>
      </c>
    </row>
    <row r="22" spans="1:13" s="19" customFormat="1" ht="30" x14ac:dyDescent="0.25">
      <c r="A22" s="17"/>
      <c r="B22" s="42" t="s">
        <v>16</v>
      </c>
      <c r="C22" s="18">
        <f t="shared" ref="C22:J22" si="5">SUM(C24:C27)</f>
        <v>2537185.9</v>
      </c>
      <c r="D22" s="18">
        <f t="shared" si="5"/>
        <v>1662766.7999999998</v>
      </c>
      <c r="E22" s="18">
        <f t="shared" si="1"/>
        <v>-874419.10000000009</v>
      </c>
      <c r="F22" s="18">
        <f t="shared" si="5"/>
        <v>49219.299999999996</v>
      </c>
      <c r="G22" s="18">
        <f t="shared" si="5"/>
        <v>39919.9</v>
      </c>
      <c r="H22" s="32">
        <f t="shared" si="2"/>
        <v>-9299.3999999999942</v>
      </c>
      <c r="I22" s="18">
        <f t="shared" si="5"/>
        <v>2487966.6</v>
      </c>
      <c r="J22" s="18">
        <f t="shared" si="5"/>
        <v>1622846.9</v>
      </c>
      <c r="K22" s="32">
        <f t="shared" si="4"/>
        <v>-865119.70000000019</v>
      </c>
      <c r="L22" s="20"/>
      <c r="M22" s="20"/>
    </row>
    <row r="23" spans="1:13" s="36" customFormat="1" x14ac:dyDescent="0.25">
      <c r="A23" s="37"/>
      <c r="B23" s="38" t="s">
        <v>6</v>
      </c>
      <c r="C23" s="34"/>
      <c r="D23" s="34"/>
      <c r="E23" s="34"/>
      <c r="F23" s="34"/>
      <c r="G23" s="35"/>
      <c r="H23" s="35"/>
      <c r="I23" s="35"/>
      <c r="J23" s="35"/>
      <c r="K23" s="35"/>
    </row>
    <row r="24" spans="1:13" s="36" customFormat="1" ht="21.75" customHeight="1" x14ac:dyDescent="0.25">
      <c r="A24" s="37"/>
      <c r="B24" s="38" t="s">
        <v>3</v>
      </c>
      <c r="C24" s="34">
        <v>2113633.2000000002</v>
      </c>
      <c r="D24" s="34">
        <v>1289962.8</v>
      </c>
      <c r="E24" s="34">
        <f t="shared" si="1"/>
        <v>-823670.40000000014</v>
      </c>
      <c r="F24" s="34">
        <v>44339.1</v>
      </c>
      <c r="G24" s="35">
        <v>35182</v>
      </c>
      <c r="H24" s="35">
        <f t="shared" si="2"/>
        <v>-9157.0999999999985</v>
      </c>
      <c r="I24" s="35">
        <v>2069294.1</v>
      </c>
      <c r="J24" s="35">
        <v>1254780.8</v>
      </c>
      <c r="K24" s="35">
        <f t="shared" si="4"/>
        <v>-814513.3</v>
      </c>
    </row>
    <row r="25" spans="1:13" s="36" customFormat="1" ht="25.15" customHeight="1" x14ac:dyDescent="0.25">
      <c r="A25" s="37"/>
      <c r="B25" s="38" t="s">
        <v>4</v>
      </c>
      <c r="C25" s="34">
        <v>32547.3</v>
      </c>
      <c r="D25" s="34">
        <v>30310.400000000001</v>
      </c>
      <c r="E25" s="34">
        <f t="shared" si="1"/>
        <v>-2236.8999999999978</v>
      </c>
      <c r="F25" s="34">
        <v>2</v>
      </c>
      <c r="G25" s="35">
        <v>2</v>
      </c>
      <c r="H25" s="35">
        <f t="shared" si="2"/>
        <v>0</v>
      </c>
      <c r="I25" s="35">
        <v>32545.3</v>
      </c>
      <c r="J25" s="35">
        <v>30308.400000000001</v>
      </c>
      <c r="K25" s="35">
        <f t="shared" si="4"/>
        <v>-2236.8999999999978</v>
      </c>
    </row>
    <row r="26" spans="1:13" s="36" customFormat="1" ht="25.15" customHeight="1" x14ac:dyDescent="0.25">
      <c r="A26" s="37"/>
      <c r="B26" s="38" t="s">
        <v>5</v>
      </c>
      <c r="C26" s="34">
        <v>110571.5</v>
      </c>
      <c r="D26" s="34">
        <v>94107.199999999997</v>
      </c>
      <c r="E26" s="34">
        <f t="shared" si="1"/>
        <v>-16464.300000000003</v>
      </c>
      <c r="F26" s="34">
        <v>0</v>
      </c>
      <c r="G26" s="35">
        <v>0</v>
      </c>
      <c r="H26" s="35">
        <f t="shared" si="2"/>
        <v>0</v>
      </c>
      <c r="I26" s="35">
        <v>110571.5</v>
      </c>
      <c r="J26" s="35">
        <v>94107.199999999997</v>
      </c>
      <c r="K26" s="35">
        <f t="shared" si="4"/>
        <v>-16464.300000000003</v>
      </c>
    </row>
    <row r="27" spans="1:13" s="36" customFormat="1" ht="25.15" customHeight="1" x14ac:dyDescent="0.25">
      <c r="A27" s="37"/>
      <c r="B27" s="38" t="s">
        <v>12</v>
      </c>
      <c r="C27" s="34">
        <v>280433.90000000002</v>
      </c>
      <c r="D27" s="34">
        <v>248386.4</v>
      </c>
      <c r="E27" s="34">
        <f t="shared" si="1"/>
        <v>-32047.500000000029</v>
      </c>
      <c r="F27" s="34">
        <v>4878.2</v>
      </c>
      <c r="G27" s="35">
        <v>4735.8999999999996</v>
      </c>
      <c r="H27" s="35">
        <f t="shared" si="2"/>
        <v>-142.30000000000018</v>
      </c>
      <c r="I27" s="35">
        <v>275555.7</v>
      </c>
      <c r="J27" s="35">
        <v>243650.5</v>
      </c>
      <c r="K27" s="35">
        <f t="shared" si="4"/>
        <v>-31905.200000000012</v>
      </c>
    </row>
    <row r="28" spans="1:13" s="19" customFormat="1" ht="33.75" customHeight="1" x14ac:dyDescent="0.25">
      <c r="A28" s="17"/>
      <c r="B28" s="42" t="s">
        <v>17</v>
      </c>
      <c r="C28" s="18">
        <f t="shared" ref="C28:J28" si="6">SUM(C30:C33)</f>
        <v>2893448.6</v>
      </c>
      <c r="D28" s="18">
        <f t="shared" si="6"/>
        <v>586028.1</v>
      </c>
      <c r="E28" s="18">
        <f t="shared" si="1"/>
        <v>-2307420.5</v>
      </c>
      <c r="F28" s="18">
        <f t="shared" si="6"/>
        <v>28154.1</v>
      </c>
      <c r="G28" s="18">
        <f t="shared" si="6"/>
        <v>22836.1</v>
      </c>
      <c r="H28" s="32">
        <f t="shared" si="2"/>
        <v>-5318</v>
      </c>
      <c r="I28" s="18">
        <f t="shared" si="6"/>
        <v>2865294.5</v>
      </c>
      <c r="J28" s="18">
        <f t="shared" si="6"/>
        <v>563192</v>
      </c>
      <c r="K28" s="32">
        <f t="shared" si="4"/>
        <v>-2302102.5</v>
      </c>
      <c r="L28" s="20"/>
      <c r="M28" s="20"/>
    </row>
    <row r="29" spans="1:13" s="36" customFormat="1" x14ac:dyDescent="0.25">
      <c r="A29" s="37"/>
      <c r="B29" s="38" t="s">
        <v>6</v>
      </c>
      <c r="C29" s="34"/>
      <c r="D29" s="34"/>
      <c r="E29" s="34"/>
      <c r="F29" s="34"/>
      <c r="G29" s="35"/>
      <c r="H29" s="35"/>
      <c r="I29" s="35"/>
      <c r="J29" s="35"/>
      <c r="K29" s="35"/>
    </row>
    <row r="30" spans="1:13" s="36" customFormat="1" ht="25.15" customHeight="1" x14ac:dyDescent="0.25">
      <c r="A30" s="37"/>
      <c r="B30" s="38" t="s">
        <v>3</v>
      </c>
      <c r="C30" s="34">
        <v>748420.7</v>
      </c>
      <c r="D30" s="34">
        <v>541134.4</v>
      </c>
      <c r="E30" s="34">
        <f t="shared" si="1"/>
        <v>-207286.29999999993</v>
      </c>
      <c r="F30" s="34">
        <v>21803.7</v>
      </c>
      <c r="G30" s="35">
        <v>20736.3</v>
      </c>
      <c r="H30" s="35">
        <f t="shared" si="2"/>
        <v>-1067.4000000000015</v>
      </c>
      <c r="I30" s="35">
        <v>726617</v>
      </c>
      <c r="J30" s="35">
        <v>520398.1</v>
      </c>
      <c r="K30" s="35">
        <f t="shared" si="4"/>
        <v>-206218.90000000002</v>
      </c>
    </row>
    <row r="31" spans="1:13" s="36" customFormat="1" ht="24" customHeight="1" x14ac:dyDescent="0.25">
      <c r="A31" s="37"/>
      <c r="B31" s="38" t="s">
        <v>4</v>
      </c>
      <c r="C31" s="34">
        <v>10855.4</v>
      </c>
      <c r="D31" s="34">
        <v>9674.1</v>
      </c>
      <c r="E31" s="34">
        <f t="shared" si="1"/>
        <v>-1181.2999999999993</v>
      </c>
      <c r="F31" s="34">
        <v>58.5</v>
      </c>
      <c r="G31" s="35">
        <v>58.5</v>
      </c>
      <c r="H31" s="35">
        <f t="shared" si="2"/>
        <v>0</v>
      </c>
      <c r="I31" s="35">
        <v>10796.9</v>
      </c>
      <c r="J31" s="35">
        <v>9615.6</v>
      </c>
      <c r="K31" s="35">
        <f t="shared" si="4"/>
        <v>-1181.2999999999993</v>
      </c>
    </row>
    <row r="32" spans="1:13" s="36" customFormat="1" ht="25.15" customHeight="1" x14ac:dyDescent="0.25">
      <c r="A32" s="37"/>
      <c r="B32" s="38" t="s">
        <v>5</v>
      </c>
      <c r="C32" s="34">
        <v>43993.4</v>
      </c>
      <c r="D32" s="34">
        <v>21382</v>
      </c>
      <c r="E32" s="34">
        <f t="shared" si="1"/>
        <v>-22611.4</v>
      </c>
      <c r="F32" s="34">
        <v>735</v>
      </c>
      <c r="G32" s="35">
        <v>613.70000000000005</v>
      </c>
      <c r="H32" s="35">
        <f t="shared" si="2"/>
        <v>-121.29999999999995</v>
      </c>
      <c r="I32" s="35">
        <v>43258.400000000001</v>
      </c>
      <c r="J32" s="35">
        <v>20768.3</v>
      </c>
      <c r="K32" s="35">
        <f t="shared" si="4"/>
        <v>-22490.100000000002</v>
      </c>
    </row>
    <row r="33" spans="1:13" s="36" customFormat="1" ht="25.15" customHeight="1" x14ac:dyDescent="0.25">
      <c r="A33" s="37"/>
      <c r="B33" s="38" t="s">
        <v>12</v>
      </c>
      <c r="C33" s="34">
        <v>2090179.1</v>
      </c>
      <c r="D33" s="34">
        <v>13837.6</v>
      </c>
      <c r="E33" s="34">
        <f t="shared" si="1"/>
        <v>-2076341.5</v>
      </c>
      <c r="F33" s="34">
        <v>5556.9</v>
      </c>
      <c r="G33" s="35">
        <v>1427.6</v>
      </c>
      <c r="H33" s="35">
        <f t="shared" si="2"/>
        <v>-4129.2999999999993</v>
      </c>
      <c r="I33" s="35">
        <v>2084622.2</v>
      </c>
      <c r="J33" s="35">
        <v>12410</v>
      </c>
      <c r="K33" s="35">
        <f t="shared" si="4"/>
        <v>-2072212.2</v>
      </c>
    </row>
    <row r="34" spans="1:13" s="19" customFormat="1" ht="30" x14ac:dyDescent="0.25">
      <c r="A34" s="17"/>
      <c r="B34" s="42" t="s">
        <v>18</v>
      </c>
      <c r="C34" s="18">
        <f>SUM(C36:C39)</f>
        <v>100621</v>
      </c>
      <c r="D34" s="18">
        <f t="shared" ref="D34:J34" si="7">SUM(D36:D39)</f>
        <v>134635</v>
      </c>
      <c r="E34" s="18">
        <f t="shared" si="1"/>
        <v>34014</v>
      </c>
      <c r="F34" s="18">
        <f t="shared" si="7"/>
        <v>63287.7</v>
      </c>
      <c r="G34" s="18">
        <f t="shared" si="7"/>
        <v>106118.9</v>
      </c>
      <c r="H34" s="32">
        <f t="shared" si="2"/>
        <v>42831.199999999997</v>
      </c>
      <c r="I34" s="18">
        <f t="shared" si="7"/>
        <v>37333.300000000003</v>
      </c>
      <c r="J34" s="18">
        <f t="shared" si="7"/>
        <v>28516.1</v>
      </c>
      <c r="K34" s="32">
        <f t="shared" si="4"/>
        <v>-8817.2000000000044</v>
      </c>
      <c r="L34" s="20"/>
      <c r="M34" s="20"/>
    </row>
    <row r="35" spans="1:13" s="36" customFormat="1" x14ac:dyDescent="0.25">
      <c r="A35" s="37"/>
      <c r="B35" s="38" t="s">
        <v>6</v>
      </c>
      <c r="C35" s="34"/>
      <c r="D35" s="34"/>
      <c r="E35" s="34"/>
      <c r="F35" s="34"/>
      <c r="G35" s="35"/>
      <c r="H35" s="35"/>
      <c r="I35" s="35"/>
      <c r="J35" s="35"/>
      <c r="K35" s="35"/>
    </row>
    <row r="36" spans="1:13" s="36" customFormat="1" ht="25.15" customHeight="1" x14ac:dyDescent="0.25">
      <c r="A36" s="37"/>
      <c r="B36" s="38" t="s">
        <v>3</v>
      </c>
      <c r="C36" s="34">
        <v>60033.5</v>
      </c>
      <c r="D36" s="34">
        <v>49380.1</v>
      </c>
      <c r="E36" s="34">
        <f t="shared" si="1"/>
        <v>-10653.400000000001</v>
      </c>
      <c r="F36" s="34">
        <v>32582.5</v>
      </c>
      <c r="G36" s="35">
        <v>27756.5</v>
      </c>
      <c r="H36" s="35">
        <f t="shared" si="2"/>
        <v>-4826</v>
      </c>
      <c r="I36" s="35">
        <v>27451</v>
      </c>
      <c r="J36" s="35">
        <v>21623.599999999999</v>
      </c>
      <c r="K36" s="35">
        <f t="shared" si="4"/>
        <v>-5827.4000000000015</v>
      </c>
    </row>
    <row r="37" spans="1:13" s="36" customFormat="1" ht="25.15" customHeight="1" x14ac:dyDescent="0.25">
      <c r="A37" s="37"/>
      <c r="B37" s="38" t="s">
        <v>4</v>
      </c>
      <c r="C37" s="34">
        <v>1507</v>
      </c>
      <c r="D37" s="34">
        <v>1167.4000000000001</v>
      </c>
      <c r="E37" s="34">
        <f t="shared" si="1"/>
        <v>-339.59999999999991</v>
      </c>
      <c r="F37" s="34">
        <v>0</v>
      </c>
      <c r="G37" s="35">
        <v>0</v>
      </c>
      <c r="H37" s="35">
        <f t="shared" si="2"/>
        <v>0</v>
      </c>
      <c r="I37" s="35">
        <v>1507</v>
      </c>
      <c r="J37" s="35">
        <v>1167.4000000000001</v>
      </c>
      <c r="K37" s="35">
        <f t="shared" si="4"/>
        <v>-339.59999999999991</v>
      </c>
    </row>
    <row r="38" spans="1:13" s="36" customFormat="1" ht="25.15" customHeight="1" x14ac:dyDescent="0.25">
      <c r="A38" s="37"/>
      <c r="B38" s="38" t="s">
        <v>5</v>
      </c>
      <c r="C38" s="34">
        <v>5132.8</v>
      </c>
      <c r="D38" s="34">
        <v>3985.6</v>
      </c>
      <c r="E38" s="34">
        <f t="shared" si="1"/>
        <v>-1147.2000000000003</v>
      </c>
      <c r="F38" s="34">
        <v>0</v>
      </c>
      <c r="G38" s="35">
        <v>0</v>
      </c>
      <c r="H38" s="35">
        <f t="shared" si="2"/>
        <v>0</v>
      </c>
      <c r="I38" s="35">
        <v>5132.8</v>
      </c>
      <c r="J38" s="35">
        <v>3985.6</v>
      </c>
      <c r="K38" s="35">
        <f t="shared" si="4"/>
        <v>-1147.2000000000003</v>
      </c>
    </row>
    <row r="39" spans="1:13" s="36" customFormat="1" ht="25.15" customHeight="1" x14ac:dyDescent="0.25">
      <c r="A39" s="37"/>
      <c r="B39" s="38" t="s">
        <v>12</v>
      </c>
      <c r="C39" s="34">
        <v>33947.699999999997</v>
      </c>
      <c r="D39" s="34">
        <v>80101.899999999994</v>
      </c>
      <c r="E39" s="34">
        <f t="shared" si="1"/>
        <v>46154.2</v>
      </c>
      <c r="F39" s="34">
        <v>30705.200000000001</v>
      </c>
      <c r="G39" s="35">
        <v>78362.399999999994</v>
      </c>
      <c r="H39" s="35">
        <f t="shared" si="2"/>
        <v>47657.2</v>
      </c>
      <c r="I39" s="35">
        <v>3242.5</v>
      </c>
      <c r="J39" s="35">
        <v>1739.5</v>
      </c>
      <c r="K39" s="35">
        <f t="shared" si="4"/>
        <v>-1503</v>
      </c>
    </row>
    <row r="40" spans="1:13" s="19" customFormat="1" ht="45" x14ac:dyDescent="0.25">
      <c r="A40" s="17"/>
      <c r="B40" s="42" t="s">
        <v>19</v>
      </c>
      <c r="C40" s="18">
        <f>SUM(C42:C45)</f>
        <v>3870012.7</v>
      </c>
      <c r="D40" s="18">
        <f t="shared" ref="D40:J40" si="8">SUM(D42:D45)</f>
        <v>2577977.4999999995</v>
      </c>
      <c r="E40" s="18">
        <f t="shared" si="1"/>
        <v>-1292035.2000000007</v>
      </c>
      <c r="F40" s="18">
        <f t="shared" si="8"/>
        <v>110084.80000000002</v>
      </c>
      <c r="G40" s="18">
        <f t="shared" si="8"/>
        <v>93287.800000000017</v>
      </c>
      <c r="H40" s="32">
        <f t="shared" si="2"/>
        <v>-16797</v>
      </c>
      <c r="I40" s="18">
        <f t="shared" si="8"/>
        <v>3759927.9</v>
      </c>
      <c r="J40" s="18">
        <f t="shared" si="8"/>
        <v>2484689.6999999997</v>
      </c>
      <c r="K40" s="32">
        <f t="shared" si="4"/>
        <v>-1275238.2000000002</v>
      </c>
      <c r="L40" s="20"/>
      <c r="M40" s="20"/>
    </row>
    <row r="41" spans="1:13" s="36" customFormat="1" x14ac:dyDescent="0.25">
      <c r="A41" s="37"/>
      <c r="B41" s="38" t="s">
        <v>6</v>
      </c>
      <c r="C41" s="34"/>
      <c r="D41" s="34"/>
      <c r="E41" s="34"/>
      <c r="F41" s="34"/>
      <c r="G41" s="35"/>
      <c r="H41" s="35"/>
      <c r="I41" s="35"/>
      <c r="J41" s="35"/>
      <c r="K41" s="35"/>
    </row>
    <row r="42" spans="1:13" s="36" customFormat="1" ht="25.15" customHeight="1" x14ac:dyDescent="0.25">
      <c r="A42" s="37"/>
      <c r="B42" s="38" t="s">
        <v>3</v>
      </c>
      <c r="C42" s="34">
        <v>3266796.4</v>
      </c>
      <c r="D42" s="34">
        <v>2298772</v>
      </c>
      <c r="E42" s="34">
        <f t="shared" si="1"/>
        <v>-968024.39999999991</v>
      </c>
      <c r="F42" s="34">
        <v>104773.6</v>
      </c>
      <c r="G42" s="35">
        <v>88275.6</v>
      </c>
      <c r="H42" s="35">
        <f t="shared" si="2"/>
        <v>-16498</v>
      </c>
      <c r="I42" s="35">
        <v>3162022.8</v>
      </c>
      <c r="J42" s="35">
        <v>2210496.4</v>
      </c>
      <c r="K42" s="35">
        <f t="shared" si="4"/>
        <v>-951526.39999999991</v>
      </c>
    </row>
    <row r="43" spans="1:13" s="36" customFormat="1" ht="25.15" customHeight="1" x14ac:dyDescent="0.25">
      <c r="A43" s="37"/>
      <c r="B43" s="38" t="s">
        <v>4</v>
      </c>
      <c r="C43" s="34">
        <v>41220.199999999997</v>
      </c>
      <c r="D43" s="34">
        <v>38760.300000000003</v>
      </c>
      <c r="E43" s="34">
        <f t="shared" si="1"/>
        <v>-2459.8999999999942</v>
      </c>
      <c r="F43" s="34">
        <v>143.6</v>
      </c>
      <c r="G43" s="35">
        <v>135.6</v>
      </c>
      <c r="H43" s="35">
        <f t="shared" si="2"/>
        <v>-8</v>
      </c>
      <c r="I43" s="35">
        <v>41076.6</v>
      </c>
      <c r="J43" s="35">
        <v>38624.699999999997</v>
      </c>
      <c r="K43" s="35">
        <f t="shared" si="4"/>
        <v>-2451.9000000000015</v>
      </c>
    </row>
    <row r="44" spans="1:13" s="36" customFormat="1" ht="25.15" customHeight="1" x14ac:dyDescent="0.25">
      <c r="A44" s="37"/>
      <c r="B44" s="38" t="s">
        <v>5</v>
      </c>
      <c r="C44" s="34">
        <v>225937.2</v>
      </c>
      <c r="D44" s="34">
        <v>182753.3</v>
      </c>
      <c r="E44" s="34">
        <f t="shared" si="1"/>
        <v>-43183.900000000023</v>
      </c>
      <c r="F44" s="34">
        <v>0</v>
      </c>
      <c r="G44" s="35">
        <v>0</v>
      </c>
      <c r="H44" s="35">
        <f t="shared" si="2"/>
        <v>0</v>
      </c>
      <c r="I44" s="35">
        <v>225937.2</v>
      </c>
      <c r="J44" s="35">
        <v>182753.3</v>
      </c>
      <c r="K44" s="35">
        <f t="shared" si="4"/>
        <v>-43183.900000000023</v>
      </c>
    </row>
    <row r="45" spans="1:13" s="36" customFormat="1" ht="25.15" customHeight="1" x14ac:dyDescent="0.25">
      <c r="A45" s="37"/>
      <c r="B45" s="38" t="s">
        <v>12</v>
      </c>
      <c r="C45" s="34">
        <v>336058.9</v>
      </c>
      <c r="D45" s="34">
        <v>57691.9</v>
      </c>
      <c r="E45" s="34">
        <f t="shared" si="1"/>
        <v>-278367</v>
      </c>
      <c r="F45" s="34">
        <v>5167.6000000000004</v>
      </c>
      <c r="G45" s="35">
        <v>4876.6000000000004</v>
      </c>
      <c r="H45" s="35">
        <f t="shared" si="2"/>
        <v>-291</v>
      </c>
      <c r="I45" s="35">
        <v>330891.3</v>
      </c>
      <c r="J45" s="35">
        <v>52815.3</v>
      </c>
      <c r="K45" s="35">
        <f t="shared" si="4"/>
        <v>-278076</v>
      </c>
    </row>
    <row r="46" spans="1:13" s="19" customFormat="1" ht="30" x14ac:dyDescent="0.25">
      <c r="A46" s="17"/>
      <c r="B46" s="42" t="s">
        <v>20</v>
      </c>
      <c r="C46" s="18">
        <f>SUM(C48:C51)</f>
        <v>506945.9</v>
      </c>
      <c r="D46" s="18">
        <f t="shared" ref="D46:J46" si="9">SUM(D48:D51)</f>
        <v>287324.10000000003</v>
      </c>
      <c r="E46" s="18">
        <f t="shared" si="1"/>
        <v>-219621.8</v>
      </c>
      <c r="F46" s="18">
        <f t="shared" si="9"/>
        <v>71583.600000000006</v>
      </c>
      <c r="G46" s="18">
        <f t="shared" si="9"/>
        <v>53717.1</v>
      </c>
      <c r="H46" s="32">
        <f t="shared" si="2"/>
        <v>-17866.500000000007</v>
      </c>
      <c r="I46" s="18">
        <f t="shared" si="9"/>
        <v>435362.3</v>
      </c>
      <c r="J46" s="18">
        <f t="shared" si="9"/>
        <v>233607.00000000003</v>
      </c>
      <c r="K46" s="32">
        <f t="shared" si="4"/>
        <v>-201755.29999999996</v>
      </c>
      <c r="L46" s="20"/>
      <c r="M46" s="20"/>
    </row>
    <row r="47" spans="1:13" s="36" customFormat="1" x14ac:dyDescent="0.25">
      <c r="A47" s="37"/>
      <c r="B47" s="38" t="s">
        <v>6</v>
      </c>
      <c r="C47" s="34"/>
      <c r="D47" s="34"/>
      <c r="E47" s="34"/>
      <c r="F47" s="34"/>
      <c r="G47" s="35"/>
      <c r="H47" s="35"/>
      <c r="I47" s="35"/>
      <c r="J47" s="35"/>
      <c r="K47" s="35"/>
    </row>
    <row r="48" spans="1:13" s="36" customFormat="1" ht="25.15" customHeight="1" x14ac:dyDescent="0.25">
      <c r="A48" s="37"/>
      <c r="B48" s="38" t="s">
        <v>3</v>
      </c>
      <c r="C48" s="34">
        <v>286729.09999999998</v>
      </c>
      <c r="D48" s="34">
        <v>183587.20000000001</v>
      </c>
      <c r="E48" s="34">
        <f t="shared" si="1"/>
        <v>-103141.89999999997</v>
      </c>
      <c r="F48" s="34">
        <v>15754.6</v>
      </c>
      <c r="G48" s="35">
        <v>13028.6</v>
      </c>
      <c r="H48" s="35">
        <f t="shared" si="2"/>
        <v>-2726</v>
      </c>
      <c r="I48" s="35">
        <v>270974.5</v>
      </c>
      <c r="J48" s="35">
        <v>170558.6</v>
      </c>
      <c r="K48" s="35">
        <f t="shared" si="4"/>
        <v>-100415.9</v>
      </c>
    </row>
    <row r="49" spans="1:13" s="36" customFormat="1" ht="25.15" customHeight="1" x14ac:dyDescent="0.25">
      <c r="A49" s="37"/>
      <c r="B49" s="38" t="s">
        <v>4</v>
      </c>
      <c r="C49" s="34">
        <v>15725.4</v>
      </c>
      <c r="D49" s="34">
        <v>13563.2</v>
      </c>
      <c r="E49" s="34">
        <f t="shared" si="1"/>
        <v>-2162.1999999999989</v>
      </c>
      <c r="F49" s="34">
        <v>255</v>
      </c>
      <c r="G49" s="35">
        <v>203.1</v>
      </c>
      <c r="H49" s="35">
        <f t="shared" si="2"/>
        <v>-51.900000000000006</v>
      </c>
      <c r="I49" s="35">
        <v>15470.4</v>
      </c>
      <c r="J49" s="35">
        <v>13360.1</v>
      </c>
      <c r="K49" s="35">
        <f t="shared" si="4"/>
        <v>-2110.2999999999993</v>
      </c>
    </row>
    <row r="50" spans="1:13" s="36" customFormat="1" ht="25.15" customHeight="1" x14ac:dyDescent="0.25">
      <c r="A50" s="37"/>
      <c r="B50" s="38" t="s">
        <v>5</v>
      </c>
      <c r="C50" s="34">
        <v>54498.8</v>
      </c>
      <c r="D50" s="34">
        <v>39990.9</v>
      </c>
      <c r="E50" s="34">
        <f t="shared" si="1"/>
        <v>-14507.900000000001</v>
      </c>
      <c r="F50" s="34">
        <v>298.7</v>
      </c>
      <c r="G50" s="35">
        <v>255.2</v>
      </c>
      <c r="H50" s="35">
        <f t="shared" si="2"/>
        <v>-43.5</v>
      </c>
      <c r="I50" s="35">
        <v>54200.1</v>
      </c>
      <c r="J50" s="35">
        <v>39735.699999999997</v>
      </c>
      <c r="K50" s="35">
        <f t="shared" si="4"/>
        <v>-14464.400000000001</v>
      </c>
    </row>
    <row r="51" spans="1:13" s="36" customFormat="1" ht="25.15" customHeight="1" x14ac:dyDescent="0.25">
      <c r="A51" s="37"/>
      <c r="B51" s="38" t="s">
        <v>12</v>
      </c>
      <c r="C51" s="34">
        <v>149992.6</v>
      </c>
      <c r="D51" s="34">
        <v>50182.8</v>
      </c>
      <c r="E51" s="34">
        <f t="shared" si="1"/>
        <v>-99809.8</v>
      </c>
      <c r="F51" s="34">
        <v>55275.3</v>
      </c>
      <c r="G51" s="35">
        <v>40230.199999999997</v>
      </c>
      <c r="H51" s="35">
        <f t="shared" si="2"/>
        <v>-15045.100000000006</v>
      </c>
      <c r="I51" s="35">
        <v>94717.3</v>
      </c>
      <c r="J51" s="35">
        <v>9952.6</v>
      </c>
      <c r="K51" s="35">
        <f t="shared" si="4"/>
        <v>-84764.7</v>
      </c>
    </row>
    <row r="52" spans="1:13" s="19" customFormat="1" ht="45" x14ac:dyDescent="0.25">
      <c r="A52" s="17"/>
      <c r="B52" s="42" t="s">
        <v>21</v>
      </c>
      <c r="C52" s="18">
        <f>SUM(C54:C57)</f>
        <v>986485.45000000007</v>
      </c>
      <c r="D52" s="18">
        <f t="shared" ref="D52:J52" si="10">SUM(D54:D57)</f>
        <v>745599.28</v>
      </c>
      <c r="E52" s="18">
        <f t="shared" si="1"/>
        <v>-240886.17000000004</v>
      </c>
      <c r="F52" s="18">
        <f t="shared" si="10"/>
        <v>17895.600000000002</v>
      </c>
      <c r="G52" s="18">
        <f t="shared" si="10"/>
        <v>14664.800000000001</v>
      </c>
      <c r="H52" s="32">
        <f t="shared" si="2"/>
        <v>-3230.8000000000011</v>
      </c>
      <c r="I52" s="18">
        <f t="shared" si="10"/>
        <v>968589.85000000009</v>
      </c>
      <c r="J52" s="18">
        <f t="shared" si="10"/>
        <v>730934.49999999988</v>
      </c>
      <c r="K52" s="32">
        <f t="shared" si="4"/>
        <v>-237655.35000000021</v>
      </c>
      <c r="L52" s="20"/>
      <c r="M52" s="20"/>
    </row>
    <row r="53" spans="1:13" s="36" customFormat="1" x14ac:dyDescent="0.25">
      <c r="A53" s="37"/>
      <c r="B53" s="38" t="s">
        <v>6</v>
      </c>
      <c r="C53" s="34"/>
      <c r="D53" s="34"/>
      <c r="E53" s="34"/>
      <c r="F53" s="34"/>
      <c r="G53" s="35"/>
      <c r="H53" s="35"/>
      <c r="I53" s="35"/>
      <c r="J53" s="35"/>
      <c r="K53" s="35"/>
    </row>
    <row r="54" spans="1:13" s="36" customFormat="1" ht="25.15" customHeight="1" x14ac:dyDescent="0.25">
      <c r="A54" s="37"/>
      <c r="B54" s="38" t="s">
        <v>3</v>
      </c>
      <c r="C54" s="34">
        <v>729615.5</v>
      </c>
      <c r="D54" s="34">
        <v>564263.80000000005</v>
      </c>
      <c r="E54" s="34">
        <f t="shared" si="1"/>
        <v>-165351.69999999995</v>
      </c>
      <c r="F54" s="34">
        <v>16051.7</v>
      </c>
      <c r="G54" s="35">
        <v>13607.1</v>
      </c>
      <c r="H54" s="35">
        <f t="shared" si="2"/>
        <v>-2444.6000000000004</v>
      </c>
      <c r="I54" s="35">
        <v>713563.8</v>
      </c>
      <c r="J54" s="35">
        <v>550656.69999999995</v>
      </c>
      <c r="K54" s="35">
        <f t="shared" si="4"/>
        <v>-162907.10000000009</v>
      </c>
    </row>
    <row r="55" spans="1:13" s="36" customFormat="1" ht="25.15" customHeight="1" x14ac:dyDescent="0.25">
      <c r="A55" s="37"/>
      <c r="B55" s="38" t="s">
        <v>4</v>
      </c>
      <c r="C55" s="34">
        <v>5029.3</v>
      </c>
      <c r="D55" s="34">
        <v>4746.8</v>
      </c>
      <c r="E55" s="34">
        <f t="shared" si="1"/>
        <v>-282.5</v>
      </c>
      <c r="F55" s="34">
        <v>0.2</v>
      </c>
      <c r="G55" s="35">
        <v>0.2</v>
      </c>
      <c r="H55" s="35">
        <f t="shared" si="2"/>
        <v>0</v>
      </c>
      <c r="I55" s="35">
        <v>5029.1000000000004</v>
      </c>
      <c r="J55" s="35">
        <v>4746.6000000000004</v>
      </c>
      <c r="K55" s="35">
        <f t="shared" si="4"/>
        <v>-282.5</v>
      </c>
    </row>
    <row r="56" spans="1:13" s="36" customFormat="1" ht="25.15" customHeight="1" x14ac:dyDescent="0.25">
      <c r="A56" s="37"/>
      <c r="B56" s="38" t="s">
        <v>5</v>
      </c>
      <c r="C56" s="34">
        <v>20159.3</v>
      </c>
      <c r="D56" s="34">
        <v>14474.7</v>
      </c>
      <c r="E56" s="34">
        <f t="shared" si="1"/>
        <v>-5684.5999999999985</v>
      </c>
      <c r="F56" s="34">
        <v>0</v>
      </c>
      <c r="G56" s="35">
        <v>0</v>
      </c>
      <c r="H56" s="35">
        <f t="shared" si="2"/>
        <v>0</v>
      </c>
      <c r="I56" s="35">
        <v>20159.3</v>
      </c>
      <c r="J56" s="35">
        <v>14474.72</v>
      </c>
      <c r="K56" s="35">
        <f t="shared" si="4"/>
        <v>-5684.58</v>
      </c>
    </row>
    <row r="57" spans="1:13" s="36" customFormat="1" ht="25.15" customHeight="1" x14ac:dyDescent="0.25">
      <c r="A57" s="37"/>
      <c r="B57" s="38" t="s">
        <v>12</v>
      </c>
      <c r="C57" s="34">
        <v>231681.35</v>
      </c>
      <c r="D57" s="34">
        <v>162113.98000000001</v>
      </c>
      <c r="E57" s="34">
        <f t="shared" si="1"/>
        <v>-69567.37</v>
      </c>
      <c r="F57" s="34">
        <v>1843.7</v>
      </c>
      <c r="G57" s="35">
        <v>1057.5</v>
      </c>
      <c r="H57" s="35">
        <f t="shared" si="2"/>
        <v>-786.2</v>
      </c>
      <c r="I57" s="35">
        <v>229837.65</v>
      </c>
      <c r="J57" s="35">
        <v>161056.48000000001</v>
      </c>
      <c r="K57" s="35">
        <f t="shared" si="4"/>
        <v>-68781.169999999984</v>
      </c>
    </row>
    <row r="58" spans="1:13" s="19" customFormat="1" ht="30" x14ac:dyDescent="0.25">
      <c r="A58" s="17"/>
      <c r="B58" s="42" t="s">
        <v>22</v>
      </c>
      <c r="C58" s="18">
        <f>SUM(C60:C63)</f>
        <v>699799.1</v>
      </c>
      <c r="D58" s="18">
        <f t="shared" ref="D58:J58" si="11">SUM(D60:D63)</f>
        <v>508828.5</v>
      </c>
      <c r="E58" s="18">
        <f t="shared" si="1"/>
        <v>-190970.59999999998</v>
      </c>
      <c r="F58" s="18">
        <f t="shared" si="11"/>
        <v>130693.1</v>
      </c>
      <c r="G58" s="18">
        <f t="shared" si="11"/>
        <v>151051.6</v>
      </c>
      <c r="H58" s="32">
        <f t="shared" si="2"/>
        <v>20358.5</v>
      </c>
      <c r="I58" s="18">
        <f t="shared" si="11"/>
        <v>569106</v>
      </c>
      <c r="J58" s="18">
        <f t="shared" si="11"/>
        <v>357776.89999999997</v>
      </c>
      <c r="K58" s="32">
        <f t="shared" si="4"/>
        <v>-211329.10000000003</v>
      </c>
      <c r="L58" s="20"/>
      <c r="M58" s="20"/>
    </row>
    <row r="59" spans="1:13" s="36" customFormat="1" x14ac:dyDescent="0.25">
      <c r="A59" s="37"/>
      <c r="B59" s="38" t="s">
        <v>6</v>
      </c>
      <c r="C59" s="34"/>
      <c r="D59" s="34"/>
      <c r="E59" s="34"/>
      <c r="F59" s="34"/>
      <c r="G59" s="35"/>
      <c r="H59" s="35"/>
      <c r="I59" s="35"/>
      <c r="J59" s="35"/>
      <c r="K59" s="35"/>
    </row>
    <row r="60" spans="1:13" s="36" customFormat="1" ht="25.15" customHeight="1" x14ac:dyDescent="0.25">
      <c r="A60" s="37"/>
      <c r="B60" s="38" t="s">
        <v>3</v>
      </c>
      <c r="C60" s="34">
        <v>321077.59999999998</v>
      </c>
      <c r="D60" s="34">
        <v>260482.8</v>
      </c>
      <c r="E60" s="34">
        <f t="shared" si="1"/>
        <v>-60594.799999999988</v>
      </c>
      <c r="F60" s="34">
        <v>35509.699999999997</v>
      </c>
      <c r="G60" s="35">
        <v>27320.7</v>
      </c>
      <c r="H60" s="35">
        <f t="shared" si="2"/>
        <v>-8188.9999999999964</v>
      </c>
      <c r="I60" s="35">
        <v>285567.90000000002</v>
      </c>
      <c r="J60" s="35">
        <v>233162.1</v>
      </c>
      <c r="K60" s="35">
        <f t="shared" si="4"/>
        <v>-52405.800000000017</v>
      </c>
    </row>
    <row r="61" spans="1:13" s="36" customFormat="1" ht="25.15" customHeight="1" x14ac:dyDescent="0.25">
      <c r="A61" s="37"/>
      <c r="B61" s="38" t="s">
        <v>4</v>
      </c>
      <c r="C61" s="34">
        <v>8615</v>
      </c>
      <c r="D61" s="34">
        <v>8165.3</v>
      </c>
      <c r="E61" s="34">
        <f t="shared" si="1"/>
        <v>-449.69999999999982</v>
      </c>
      <c r="F61" s="34">
        <v>583.79999999999995</v>
      </c>
      <c r="G61" s="35">
        <v>585.9</v>
      </c>
      <c r="H61" s="35">
        <f t="shared" si="2"/>
        <v>2.1000000000000227</v>
      </c>
      <c r="I61" s="35">
        <v>8031.2</v>
      </c>
      <c r="J61" s="35">
        <v>7579.4</v>
      </c>
      <c r="K61" s="35">
        <f t="shared" si="4"/>
        <v>-451.80000000000018</v>
      </c>
    </row>
    <row r="62" spans="1:13" s="36" customFormat="1" ht="25.15" customHeight="1" x14ac:dyDescent="0.25">
      <c r="A62" s="37"/>
      <c r="B62" s="38" t="s">
        <v>5</v>
      </c>
      <c r="C62" s="34">
        <v>52456.2</v>
      </c>
      <c r="D62" s="34">
        <v>45978.8</v>
      </c>
      <c r="E62" s="34">
        <f t="shared" si="1"/>
        <v>-6477.3999999999942</v>
      </c>
      <c r="F62" s="34">
        <v>0</v>
      </c>
      <c r="G62" s="35">
        <v>22.2</v>
      </c>
      <c r="H62" s="35">
        <f t="shared" si="2"/>
        <v>22.2</v>
      </c>
      <c r="I62" s="35">
        <v>52456.2</v>
      </c>
      <c r="J62" s="35">
        <v>45956.6</v>
      </c>
      <c r="K62" s="35">
        <f t="shared" si="4"/>
        <v>-6499.5999999999985</v>
      </c>
    </row>
    <row r="63" spans="1:13" s="36" customFormat="1" ht="25.15" customHeight="1" x14ac:dyDescent="0.25">
      <c r="A63" s="37"/>
      <c r="B63" s="38" t="s">
        <v>12</v>
      </c>
      <c r="C63" s="34">
        <v>317650.3</v>
      </c>
      <c r="D63" s="34">
        <v>194201.60000000001</v>
      </c>
      <c r="E63" s="34">
        <f t="shared" si="1"/>
        <v>-123448.69999999998</v>
      </c>
      <c r="F63" s="34">
        <v>94599.6</v>
      </c>
      <c r="G63" s="35">
        <v>123122.8</v>
      </c>
      <c r="H63" s="35">
        <f t="shared" si="2"/>
        <v>28523.199999999997</v>
      </c>
      <c r="I63" s="35">
        <v>223050.7</v>
      </c>
      <c r="J63" s="35">
        <v>71078.8</v>
      </c>
      <c r="K63" s="35">
        <f t="shared" si="4"/>
        <v>-151971.90000000002</v>
      </c>
    </row>
    <row r="64" spans="1:13" s="19" customFormat="1" ht="45" x14ac:dyDescent="0.25">
      <c r="A64" s="17"/>
      <c r="B64" s="42" t="s">
        <v>23</v>
      </c>
      <c r="C64" s="18">
        <f>SUM(C66:C69)</f>
        <v>48627</v>
      </c>
      <c r="D64" s="18">
        <f t="shared" ref="D64:G64" si="12">SUM(D66:D69)</f>
        <v>34138.400000000001</v>
      </c>
      <c r="E64" s="18">
        <f t="shared" si="1"/>
        <v>-14488.599999999999</v>
      </c>
      <c r="F64" s="18">
        <f t="shared" si="12"/>
        <v>48627</v>
      </c>
      <c r="G64" s="18">
        <f t="shared" si="12"/>
        <v>34138.400000000001</v>
      </c>
      <c r="H64" s="32">
        <f t="shared" si="2"/>
        <v>-14488.599999999999</v>
      </c>
      <c r="I64" s="32" t="s">
        <v>43</v>
      </c>
      <c r="J64" s="32" t="s">
        <v>43</v>
      </c>
      <c r="K64" s="32" t="s">
        <v>43</v>
      </c>
    </row>
    <row r="65" spans="1:13" s="36" customFormat="1" x14ac:dyDescent="0.25">
      <c r="A65" s="37"/>
      <c r="B65" s="38" t="s">
        <v>6</v>
      </c>
      <c r="C65" s="34"/>
      <c r="D65" s="34"/>
      <c r="E65" s="34">
        <f t="shared" si="1"/>
        <v>0</v>
      </c>
      <c r="F65" s="34"/>
      <c r="G65" s="35"/>
      <c r="H65" s="35"/>
      <c r="I65" s="35"/>
      <c r="J65" s="35"/>
      <c r="K65" s="35" t="s">
        <v>43</v>
      </c>
    </row>
    <row r="66" spans="1:13" s="36" customFormat="1" ht="25.15" customHeight="1" x14ac:dyDescent="0.25">
      <c r="A66" s="37"/>
      <c r="B66" s="38" t="s">
        <v>3</v>
      </c>
      <c r="C66" s="34">
        <v>23229.8</v>
      </c>
      <c r="D66" s="34">
        <v>19041.2</v>
      </c>
      <c r="E66" s="34">
        <f t="shared" si="1"/>
        <v>-4188.5999999999985</v>
      </c>
      <c r="F66" s="34">
        <v>23229.8</v>
      </c>
      <c r="G66" s="35">
        <v>19041.2</v>
      </c>
      <c r="H66" s="35">
        <f t="shared" si="2"/>
        <v>-4188.5999999999985</v>
      </c>
      <c r="I66" s="35" t="s">
        <v>43</v>
      </c>
      <c r="J66" s="35" t="s">
        <v>43</v>
      </c>
      <c r="K66" s="35" t="s">
        <v>43</v>
      </c>
    </row>
    <row r="67" spans="1:13" s="36" customFormat="1" ht="25.15" customHeight="1" x14ac:dyDescent="0.25">
      <c r="A67" s="37"/>
      <c r="B67" s="38" t="s">
        <v>4</v>
      </c>
      <c r="C67" s="34">
        <v>1</v>
      </c>
      <c r="D67" s="34">
        <v>0.6</v>
      </c>
      <c r="E67" s="34">
        <f t="shared" si="1"/>
        <v>-0.4</v>
      </c>
      <c r="F67" s="34">
        <v>1</v>
      </c>
      <c r="G67" s="35">
        <v>0.6</v>
      </c>
      <c r="H67" s="35">
        <f t="shared" si="2"/>
        <v>-0.4</v>
      </c>
      <c r="I67" s="35" t="s">
        <v>43</v>
      </c>
      <c r="J67" s="35" t="s">
        <v>43</v>
      </c>
      <c r="K67" s="35" t="s">
        <v>43</v>
      </c>
    </row>
    <row r="68" spans="1:13" s="36" customFormat="1" ht="25.15" customHeight="1" x14ac:dyDescent="0.25">
      <c r="A68" s="37"/>
      <c r="B68" s="38" t="s">
        <v>5</v>
      </c>
      <c r="C68" s="34">
        <v>60.5</v>
      </c>
      <c r="D68" s="34">
        <v>60.5</v>
      </c>
      <c r="E68" s="34">
        <f t="shared" si="1"/>
        <v>0</v>
      </c>
      <c r="F68" s="34">
        <v>60.5</v>
      </c>
      <c r="G68" s="35">
        <v>60.5</v>
      </c>
      <c r="H68" s="35">
        <f t="shared" si="2"/>
        <v>0</v>
      </c>
      <c r="I68" s="35" t="s">
        <v>43</v>
      </c>
      <c r="J68" s="35" t="s">
        <v>43</v>
      </c>
      <c r="K68" s="35" t="s">
        <v>43</v>
      </c>
    </row>
    <row r="69" spans="1:13" s="36" customFormat="1" ht="25.15" customHeight="1" x14ac:dyDescent="0.25">
      <c r="A69" s="37"/>
      <c r="B69" s="38" t="s">
        <v>12</v>
      </c>
      <c r="C69" s="34">
        <v>25335.7</v>
      </c>
      <c r="D69" s="34">
        <v>15036.1</v>
      </c>
      <c r="E69" s="34">
        <f t="shared" si="1"/>
        <v>-10299.6</v>
      </c>
      <c r="F69" s="34">
        <v>25335.7</v>
      </c>
      <c r="G69" s="35">
        <v>15036.1</v>
      </c>
      <c r="H69" s="35">
        <f t="shared" si="2"/>
        <v>-10299.6</v>
      </c>
      <c r="I69" s="35" t="s">
        <v>43</v>
      </c>
      <c r="J69" s="35" t="s">
        <v>43</v>
      </c>
      <c r="K69" s="35" t="s">
        <v>43</v>
      </c>
    </row>
    <row r="70" spans="1:13" s="19" customFormat="1" ht="45" x14ac:dyDescent="0.25">
      <c r="A70" s="17"/>
      <c r="B70" s="42" t="s">
        <v>24</v>
      </c>
      <c r="C70" s="18">
        <f>SUM(C72:C75)</f>
        <v>490622.71</v>
      </c>
      <c r="D70" s="18">
        <f t="shared" ref="D70:I70" si="13">SUM(D72:D75)</f>
        <v>434664.5</v>
      </c>
      <c r="E70" s="18">
        <f t="shared" si="1"/>
        <v>-55958.210000000021</v>
      </c>
      <c r="F70" s="18">
        <f t="shared" si="13"/>
        <v>120730.1</v>
      </c>
      <c r="G70" s="18">
        <f t="shared" si="13"/>
        <v>101361.5</v>
      </c>
      <c r="H70" s="32">
        <f t="shared" si="2"/>
        <v>-19368.600000000006</v>
      </c>
      <c r="I70" s="18">
        <f t="shared" si="13"/>
        <v>369892.6</v>
      </c>
      <c r="J70" s="18">
        <f>SUM(J72:J75)</f>
        <v>333303</v>
      </c>
      <c r="K70" s="18">
        <f>J70-I70</f>
        <v>-36589.599999999977</v>
      </c>
      <c r="L70" s="20"/>
      <c r="M70" s="20"/>
    </row>
    <row r="71" spans="1:13" s="36" customFormat="1" x14ac:dyDescent="0.25">
      <c r="A71" s="37"/>
      <c r="B71" s="38" t="s">
        <v>6</v>
      </c>
      <c r="C71" s="34"/>
      <c r="D71" s="34"/>
      <c r="E71" s="34"/>
      <c r="F71" s="34"/>
      <c r="G71" s="35"/>
      <c r="H71" s="35"/>
      <c r="I71" s="35"/>
      <c r="J71" s="39"/>
      <c r="K71" s="39"/>
    </row>
    <row r="72" spans="1:13" s="36" customFormat="1" ht="25.15" customHeight="1" x14ac:dyDescent="0.25">
      <c r="A72" s="37"/>
      <c r="B72" s="38" t="s">
        <v>3</v>
      </c>
      <c r="C72" s="34">
        <v>199577.95</v>
      </c>
      <c r="D72" s="34">
        <v>140742.20000000001</v>
      </c>
      <c r="E72" s="34">
        <f t="shared" si="1"/>
        <v>-58835.75</v>
      </c>
      <c r="F72" s="34">
        <v>45529.9</v>
      </c>
      <c r="G72" s="35">
        <v>39376.5</v>
      </c>
      <c r="H72" s="35">
        <f t="shared" si="2"/>
        <v>-6153.4000000000015</v>
      </c>
      <c r="I72" s="35">
        <v>154048</v>
      </c>
      <c r="J72" s="35">
        <v>101365.7</v>
      </c>
      <c r="K72" s="35">
        <f>J72-I72</f>
        <v>-52682.3</v>
      </c>
    </row>
    <row r="73" spans="1:13" s="36" customFormat="1" ht="25.15" customHeight="1" x14ac:dyDescent="0.25">
      <c r="A73" s="37"/>
      <c r="B73" s="38" t="s">
        <v>4</v>
      </c>
      <c r="C73" s="34">
        <v>3498</v>
      </c>
      <c r="D73" s="34">
        <v>3000.1</v>
      </c>
      <c r="E73" s="34">
        <f t="shared" si="1"/>
        <v>-497.90000000000009</v>
      </c>
      <c r="F73" s="34">
        <v>35</v>
      </c>
      <c r="G73" s="35">
        <v>33.1</v>
      </c>
      <c r="H73" s="35">
        <f t="shared" si="2"/>
        <v>-1.8999999999999986</v>
      </c>
      <c r="I73" s="35">
        <v>3463</v>
      </c>
      <c r="J73" s="35">
        <v>2967</v>
      </c>
      <c r="K73" s="35">
        <f t="shared" ref="K73:K124" si="14">J73-I73</f>
        <v>-496</v>
      </c>
    </row>
    <row r="74" spans="1:13" s="36" customFormat="1" ht="25.15" customHeight="1" x14ac:dyDescent="0.25">
      <c r="A74" s="37"/>
      <c r="B74" s="38" t="s">
        <v>5</v>
      </c>
      <c r="C74" s="34">
        <v>39108.5</v>
      </c>
      <c r="D74" s="34">
        <v>10436</v>
      </c>
      <c r="E74" s="34">
        <f t="shared" si="1"/>
        <v>-28672.5</v>
      </c>
      <c r="F74" s="34">
        <v>2112</v>
      </c>
      <c r="G74" s="35">
        <v>2112</v>
      </c>
      <c r="H74" s="35">
        <f t="shared" si="2"/>
        <v>0</v>
      </c>
      <c r="I74" s="35">
        <v>36996.5</v>
      </c>
      <c r="J74" s="35">
        <v>8324</v>
      </c>
      <c r="K74" s="35">
        <f t="shared" si="14"/>
        <v>-28672.5</v>
      </c>
    </row>
    <row r="75" spans="1:13" s="36" customFormat="1" ht="25.15" customHeight="1" x14ac:dyDescent="0.25">
      <c r="A75" s="37"/>
      <c r="B75" s="38" t="s">
        <v>12</v>
      </c>
      <c r="C75" s="34">
        <v>248438.26</v>
      </c>
      <c r="D75" s="34">
        <v>280486.2</v>
      </c>
      <c r="E75" s="34">
        <f t="shared" si="1"/>
        <v>32047.940000000002</v>
      </c>
      <c r="F75" s="34">
        <v>73053.2</v>
      </c>
      <c r="G75" s="35">
        <v>59839.9</v>
      </c>
      <c r="H75" s="35">
        <f t="shared" si="2"/>
        <v>-13213.299999999996</v>
      </c>
      <c r="I75" s="35">
        <v>175385.1</v>
      </c>
      <c r="J75" s="35">
        <v>220646.3</v>
      </c>
      <c r="K75" s="35">
        <f t="shared" si="14"/>
        <v>45261.199999999983</v>
      </c>
    </row>
    <row r="76" spans="1:13" s="19" customFormat="1" ht="45" x14ac:dyDescent="0.25">
      <c r="A76" s="17"/>
      <c r="B76" s="42" t="s">
        <v>25</v>
      </c>
      <c r="C76" s="18">
        <f>SUM(C78:C81)</f>
        <v>59163.8</v>
      </c>
      <c r="D76" s="18">
        <f t="shared" ref="D76:J76" si="15">SUM(D78:D81)</f>
        <v>39407.600000000006</v>
      </c>
      <c r="E76" s="18">
        <f t="shared" si="1"/>
        <v>-19756.199999999997</v>
      </c>
      <c r="F76" s="18">
        <f t="shared" si="15"/>
        <v>37105.600000000006</v>
      </c>
      <c r="G76" s="18">
        <f t="shared" si="15"/>
        <v>27287.399999999998</v>
      </c>
      <c r="H76" s="32">
        <f t="shared" si="2"/>
        <v>-9818.200000000008</v>
      </c>
      <c r="I76" s="18">
        <f t="shared" si="15"/>
        <v>22058.2</v>
      </c>
      <c r="J76" s="18">
        <f t="shared" si="15"/>
        <v>12120.2</v>
      </c>
      <c r="K76" s="32">
        <f t="shared" si="14"/>
        <v>-9938</v>
      </c>
      <c r="L76" s="20"/>
      <c r="M76" s="20"/>
    </row>
    <row r="77" spans="1:13" s="36" customFormat="1" x14ac:dyDescent="0.25">
      <c r="A77" s="37"/>
      <c r="B77" s="38" t="s">
        <v>6</v>
      </c>
      <c r="C77" s="34"/>
      <c r="D77" s="34"/>
      <c r="E77" s="34"/>
      <c r="F77" s="34"/>
      <c r="G77" s="35"/>
      <c r="H77" s="35"/>
      <c r="I77" s="35"/>
      <c r="J77" s="35"/>
      <c r="K77" s="35"/>
    </row>
    <row r="78" spans="1:13" s="36" customFormat="1" ht="25.15" customHeight="1" x14ac:dyDescent="0.25">
      <c r="A78" s="37"/>
      <c r="B78" s="38" t="s">
        <v>3</v>
      </c>
      <c r="C78" s="34">
        <v>50232.5</v>
      </c>
      <c r="D78" s="34">
        <v>32981.300000000003</v>
      </c>
      <c r="E78" s="34">
        <f t="shared" ref="E78:E140" si="16">D78-C78</f>
        <v>-17251.199999999997</v>
      </c>
      <c r="F78" s="34">
        <v>28806.9</v>
      </c>
      <c r="G78" s="35">
        <v>21423.1</v>
      </c>
      <c r="H78" s="35">
        <f t="shared" ref="H78:H140" si="17">G78-F78</f>
        <v>-7383.8000000000029</v>
      </c>
      <c r="I78" s="35">
        <v>21425.599999999999</v>
      </c>
      <c r="J78" s="35">
        <v>11558.2</v>
      </c>
      <c r="K78" s="35">
        <f t="shared" si="14"/>
        <v>-9867.3999999999978</v>
      </c>
    </row>
    <row r="79" spans="1:13" s="36" customFormat="1" ht="25.15" customHeight="1" x14ac:dyDescent="0.25">
      <c r="A79" s="37"/>
      <c r="B79" s="38" t="s">
        <v>4</v>
      </c>
      <c r="C79" s="34">
        <v>73.400000000000006</v>
      </c>
      <c r="D79" s="34">
        <v>11</v>
      </c>
      <c r="E79" s="34">
        <f t="shared" si="16"/>
        <v>-62.400000000000006</v>
      </c>
      <c r="F79" s="34">
        <v>55</v>
      </c>
      <c r="G79" s="35">
        <v>5</v>
      </c>
      <c r="H79" s="35">
        <f t="shared" si="17"/>
        <v>-50</v>
      </c>
      <c r="I79" s="35">
        <v>18.399999999999999</v>
      </c>
      <c r="J79" s="35">
        <v>6</v>
      </c>
      <c r="K79" s="35">
        <f t="shared" si="14"/>
        <v>-12.399999999999999</v>
      </c>
    </row>
    <row r="80" spans="1:13" s="36" customFormat="1" ht="25.15" customHeight="1" x14ac:dyDescent="0.25">
      <c r="A80" s="37"/>
      <c r="B80" s="38" t="s">
        <v>5</v>
      </c>
      <c r="C80" s="34">
        <v>0</v>
      </c>
      <c r="D80" s="34">
        <v>0</v>
      </c>
      <c r="E80" s="34">
        <f t="shared" si="16"/>
        <v>0</v>
      </c>
      <c r="F80" s="34">
        <v>0</v>
      </c>
      <c r="G80" s="35">
        <v>0</v>
      </c>
      <c r="H80" s="35">
        <f t="shared" si="17"/>
        <v>0</v>
      </c>
      <c r="I80" s="35">
        <v>0</v>
      </c>
      <c r="J80" s="35">
        <v>0</v>
      </c>
      <c r="K80" s="35">
        <f t="shared" si="14"/>
        <v>0</v>
      </c>
    </row>
    <row r="81" spans="1:13" s="36" customFormat="1" ht="25.15" customHeight="1" x14ac:dyDescent="0.25">
      <c r="A81" s="37"/>
      <c r="B81" s="38" t="s">
        <v>12</v>
      </c>
      <c r="C81" s="34">
        <v>8857.9</v>
      </c>
      <c r="D81" s="34">
        <v>6415.3</v>
      </c>
      <c r="E81" s="34">
        <f t="shared" si="16"/>
        <v>-2442.5999999999995</v>
      </c>
      <c r="F81" s="34">
        <v>8243.7000000000007</v>
      </c>
      <c r="G81" s="35">
        <v>5859.3</v>
      </c>
      <c r="H81" s="35">
        <f t="shared" si="17"/>
        <v>-2384.4000000000005</v>
      </c>
      <c r="I81" s="35">
        <v>614.20000000000005</v>
      </c>
      <c r="J81" s="35">
        <v>556</v>
      </c>
      <c r="K81" s="35">
        <f t="shared" si="14"/>
        <v>-58.200000000000045</v>
      </c>
    </row>
    <row r="82" spans="1:13" s="19" customFormat="1" ht="30" x14ac:dyDescent="0.25">
      <c r="A82" s="17"/>
      <c r="B82" s="42" t="s">
        <v>26</v>
      </c>
      <c r="C82" s="18">
        <f t="shared" ref="C82:J82" si="18">SUM(C84:C87)</f>
        <v>639921.69999999995</v>
      </c>
      <c r="D82" s="18">
        <f t="shared" si="18"/>
        <v>269325.7</v>
      </c>
      <c r="E82" s="18">
        <f t="shared" si="16"/>
        <v>-370595.99999999994</v>
      </c>
      <c r="F82" s="18">
        <f t="shared" si="18"/>
        <v>239409.6</v>
      </c>
      <c r="G82" s="18">
        <f t="shared" si="18"/>
        <v>80875.600000000006</v>
      </c>
      <c r="H82" s="32">
        <f t="shared" si="17"/>
        <v>-158534</v>
      </c>
      <c r="I82" s="18">
        <f t="shared" si="18"/>
        <v>400512.10000000003</v>
      </c>
      <c r="J82" s="18">
        <f t="shared" si="18"/>
        <v>188450.10000000003</v>
      </c>
      <c r="K82" s="32">
        <f t="shared" si="14"/>
        <v>-212062</v>
      </c>
      <c r="L82" s="20"/>
      <c r="M82" s="20"/>
    </row>
    <row r="83" spans="1:13" s="36" customFormat="1" x14ac:dyDescent="0.25">
      <c r="A83" s="37"/>
      <c r="B83" s="38" t="s">
        <v>6</v>
      </c>
      <c r="C83" s="34"/>
      <c r="D83" s="34"/>
      <c r="E83" s="34"/>
      <c r="F83" s="34"/>
      <c r="G83" s="35"/>
      <c r="H83" s="35"/>
      <c r="I83" s="35"/>
      <c r="J83" s="35"/>
      <c r="K83" s="35"/>
    </row>
    <row r="84" spans="1:13" s="36" customFormat="1" ht="25.15" customHeight="1" x14ac:dyDescent="0.25">
      <c r="A84" s="37"/>
      <c r="B84" s="38" t="s">
        <v>3</v>
      </c>
      <c r="C84" s="34">
        <v>256602.6</v>
      </c>
      <c r="D84" s="34">
        <v>180121.3</v>
      </c>
      <c r="E84" s="34">
        <f t="shared" si="16"/>
        <v>-76481.300000000017</v>
      </c>
      <c r="F84" s="34">
        <v>45758.9</v>
      </c>
      <c r="G84" s="35">
        <v>38685.9</v>
      </c>
      <c r="H84" s="35">
        <f t="shared" si="17"/>
        <v>-7073</v>
      </c>
      <c r="I84" s="35">
        <v>210843.7</v>
      </c>
      <c r="J84" s="35">
        <v>141435.4</v>
      </c>
      <c r="K84" s="35">
        <f t="shared" si="14"/>
        <v>-69408.300000000017</v>
      </c>
    </row>
    <row r="85" spans="1:13" s="36" customFormat="1" ht="25.15" customHeight="1" x14ac:dyDescent="0.25">
      <c r="A85" s="37"/>
      <c r="B85" s="38" t="s">
        <v>4</v>
      </c>
      <c r="C85" s="34">
        <v>719.1</v>
      </c>
      <c r="D85" s="34">
        <v>451.4</v>
      </c>
      <c r="E85" s="34">
        <f t="shared" si="16"/>
        <v>-267.70000000000005</v>
      </c>
      <c r="F85" s="34">
        <v>1</v>
      </c>
      <c r="G85" s="35">
        <v>0.2</v>
      </c>
      <c r="H85" s="35">
        <f t="shared" si="17"/>
        <v>-0.8</v>
      </c>
      <c r="I85" s="35">
        <v>718.1</v>
      </c>
      <c r="J85" s="35">
        <v>451.2</v>
      </c>
      <c r="K85" s="35">
        <f t="shared" si="14"/>
        <v>-266.90000000000003</v>
      </c>
    </row>
    <row r="86" spans="1:13" s="36" customFormat="1" ht="25.15" customHeight="1" x14ac:dyDescent="0.25">
      <c r="A86" s="37"/>
      <c r="B86" s="38" t="s">
        <v>5</v>
      </c>
      <c r="C86" s="34">
        <v>11046.6</v>
      </c>
      <c r="D86" s="34">
        <v>9588.7000000000007</v>
      </c>
      <c r="E86" s="34">
        <f t="shared" si="16"/>
        <v>-1457.8999999999996</v>
      </c>
      <c r="F86" s="34">
        <v>0</v>
      </c>
      <c r="G86" s="35">
        <v>0</v>
      </c>
      <c r="H86" s="35">
        <f t="shared" si="17"/>
        <v>0</v>
      </c>
      <c r="I86" s="35">
        <v>11046.6</v>
      </c>
      <c r="J86" s="35">
        <v>9588.7000000000007</v>
      </c>
      <c r="K86" s="35">
        <f t="shared" si="14"/>
        <v>-1457.8999999999996</v>
      </c>
    </row>
    <row r="87" spans="1:13" s="36" customFormat="1" ht="25.15" customHeight="1" x14ac:dyDescent="0.25">
      <c r="A87" s="37"/>
      <c r="B87" s="38" t="s">
        <v>12</v>
      </c>
      <c r="C87" s="34">
        <v>371553.4</v>
      </c>
      <c r="D87" s="34">
        <v>79164.3</v>
      </c>
      <c r="E87" s="34">
        <f t="shared" si="16"/>
        <v>-292389.10000000003</v>
      </c>
      <c r="F87" s="34">
        <v>193649.7</v>
      </c>
      <c r="G87" s="35">
        <v>42189.5</v>
      </c>
      <c r="H87" s="35">
        <f t="shared" si="17"/>
        <v>-151460.20000000001</v>
      </c>
      <c r="I87" s="35">
        <v>177903.7</v>
      </c>
      <c r="J87" s="35">
        <v>36974.800000000003</v>
      </c>
      <c r="K87" s="35">
        <f t="shared" si="14"/>
        <v>-140928.90000000002</v>
      </c>
    </row>
    <row r="88" spans="1:13" s="19" customFormat="1" ht="30" x14ac:dyDescent="0.25">
      <c r="A88" s="17"/>
      <c r="B88" s="42" t="s">
        <v>27</v>
      </c>
      <c r="C88" s="18">
        <f>SUM(C90:C93)</f>
        <v>415716.60000000003</v>
      </c>
      <c r="D88" s="18">
        <f t="shared" ref="D88:I88" si="19">SUM(D90:D93)</f>
        <v>408989.60000000003</v>
      </c>
      <c r="E88" s="18">
        <f t="shared" si="16"/>
        <v>-6727</v>
      </c>
      <c r="F88" s="18">
        <f t="shared" si="19"/>
        <v>89540.3</v>
      </c>
      <c r="G88" s="18">
        <f t="shared" si="19"/>
        <v>76148.599999999991</v>
      </c>
      <c r="H88" s="32">
        <f t="shared" si="17"/>
        <v>-13391.700000000012</v>
      </c>
      <c r="I88" s="18">
        <f t="shared" si="19"/>
        <v>326176.3</v>
      </c>
      <c r="J88" s="18">
        <f>SUM(J90:J93)</f>
        <v>332841</v>
      </c>
      <c r="K88" s="32">
        <f t="shared" si="14"/>
        <v>6664.7000000000116</v>
      </c>
      <c r="L88" s="20"/>
      <c r="M88" s="20"/>
    </row>
    <row r="89" spans="1:13" s="36" customFormat="1" x14ac:dyDescent="0.25">
      <c r="A89" s="37"/>
      <c r="B89" s="38" t="s">
        <v>6</v>
      </c>
      <c r="C89" s="34"/>
      <c r="D89" s="34"/>
      <c r="E89" s="34"/>
      <c r="F89" s="34"/>
      <c r="G89" s="35"/>
      <c r="H89" s="35"/>
      <c r="I89" s="35"/>
      <c r="J89" s="35"/>
      <c r="K89" s="35"/>
    </row>
    <row r="90" spans="1:13" s="36" customFormat="1" ht="25.15" customHeight="1" x14ac:dyDescent="0.25">
      <c r="A90" s="37"/>
      <c r="B90" s="38" t="s">
        <v>3</v>
      </c>
      <c r="C90" s="34">
        <v>173713.6</v>
      </c>
      <c r="D90" s="34">
        <v>163449.20000000001</v>
      </c>
      <c r="E90" s="34">
        <f t="shared" si="16"/>
        <v>-10264.399999999994</v>
      </c>
      <c r="F90" s="34">
        <v>78049.7</v>
      </c>
      <c r="G90" s="35">
        <v>65614.399999999994</v>
      </c>
      <c r="H90" s="35">
        <f t="shared" si="17"/>
        <v>-12435.300000000003</v>
      </c>
      <c r="I90" s="35">
        <v>95663.9</v>
      </c>
      <c r="J90" s="35">
        <v>97834.8</v>
      </c>
      <c r="K90" s="35">
        <f t="shared" si="14"/>
        <v>2170.9000000000087</v>
      </c>
    </row>
    <row r="91" spans="1:13" s="36" customFormat="1" ht="25.15" customHeight="1" x14ac:dyDescent="0.25">
      <c r="A91" s="37"/>
      <c r="B91" s="38" t="s">
        <v>4</v>
      </c>
      <c r="C91" s="34">
        <v>195347.3</v>
      </c>
      <c r="D91" s="34">
        <v>197957.6</v>
      </c>
      <c r="E91" s="34">
        <f t="shared" si="16"/>
        <v>2610.3000000000175</v>
      </c>
      <c r="F91" s="34">
        <v>832.1</v>
      </c>
      <c r="G91" s="35">
        <v>831.2</v>
      </c>
      <c r="H91" s="35">
        <f t="shared" si="17"/>
        <v>-0.89999999999997726</v>
      </c>
      <c r="I91" s="35">
        <v>194515.20000000001</v>
      </c>
      <c r="J91" s="35">
        <v>197126.39999999999</v>
      </c>
      <c r="K91" s="35">
        <f t="shared" si="14"/>
        <v>2611.1999999999825</v>
      </c>
    </row>
    <row r="92" spans="1:13" s="36" customFormat="1" ht="25.15" customHeight="1" x14ac:dyDescent="0.25">
      <c r="A92" s="37"/>
      <c r="B92" s="38" t="s">
        <v>5</v>
      </c>
      <c r="C92" s="34">
        <v>3883.5</v>
      </c>
      <c r="D92" s="34">
        <v>3566.6</v>
      </c>
      <c r="E92" s="34">
        <f t="shared" si="16"/>
        <v>-316.90000000000009</v>
      </c>
      <c r="F92" s="34">
        <v>1532.2</v>
      </c>
      <c r="G92" s="35">
        <v>1345.6</v>
      </c>
      <c r="H92" s="35">
        <f t="shared" si="17"/>
        <v>-186.60000000000014</v>
      </c>
      <c r="I92" s="35">
        <v>2351.3000000000002</v>
      </c>
      <c r="J92" s="35">
        <v>2221</v>
      </c>
      <c r="K92" s="35">
        <f t="shared" si="14"/>
        <v>-130.30000000000018</v>
      </c>
    </row>
    <row r="93" spans="1:13" s="36" customFormat="1" ht="25.15" customHeight="1" x14ac:dyDescent="0.25">
      <c r="A93" s="37"/>
      <c r="B93" s="38" t="s">
        <v>12</v>
      </c>
      <c r="C93" s="34">
        <v>42772.2</v>
      </c>
      <c r="D93" s="34">
        <v>44016.2</v>
      </c>
      <c r="E93" s="34">
        <f t="shared" si="16"/>
        <v>1244</v>
      </c>
      <c r="F93" s="34">
        <v>9126.2999999999993</v>
      </c>
      <c r="G93" s="35">
        <v>8357.4</v>
      </c>
      <c r="H93" s="35">
        <f t="shared" si="17"/>
        <v>-768.89999999999964</v>
      </c>
      <c r="I93" s="35">
        <v>33645.9</v>
      </c>
      <c r="J93" s="35">
        <v>35658.800000000003</v>
      </c>
      <c r="K93" s="35">
        <f t="shared" si="14"/>
        <v>2012.9000000000015</v>
      </c>
    </row>
    <row r="94" spans="1:13" s="19" customFormat="1" ht="36.75" customHeight="1" x14ac:dyDescent="0.25">
      <c r="A94" s="17"/>
      <c r="B94" s="42" t="s">
        <v>28</v>
      </c>
      <c r="C94" s="18">
        <f>SUM(C96:C99)</f>
        <v>133920.30000000002</v>
      </c>
      <c r="D94" s="18">
        <f>SUM(D96:D99)</f>
        <v>133920.30000000002</v>
      </c>
      <c r="E94" s="18">
        <f t="shared" si="16"/>
        <v>0</v>
      </c>
      <c r="F94" s="18">
        <f>SUM(F96:F99)</f>
        <v>133920.30000000002</v>
      </c>
      <c r="G94" s="32">
        <f>SUM(G96:G99)</f>
        <v>133920.30000000002</v>
      </c>
      <c r="H94" s="32">
        <f t="shared" si="17"/>
        <v>0</v>
      </c>
      <c r="I94" s="32" t="s">
        <v>43</v>
      </c>
      <c r="J94" s="32" t="s">
        <v>43</v>
      </c>
      <c r="K94" s="32" t="s">
        <v>43</v>
      </c>
    </row>
    <row r="95" spans="1:13" s="36" customFormat="1" x14ac:dyDescent="0.25">
      <c r="A95" s="37"/>
      <c r="B95" s="38" t="s">
        <v>6</v>
      </c>
      <c r="C95" s="34"/>
      <c r="D95" s="34"/>
      <c r="E95" s="34"/>
      <c r="F95" s="34"/>
      <c r="G95" s="35"/>
      <c r="H95" s="35"/>
      <c r="I95" s="35"/>
      <c r="J95" s="35"/>
      <c r="K95" s="35"/>
    </row>
    <row r="96" spans="1:13" s="36" customFormat="1" ht="25.15" customHeight="1" x14ac:dyDescent="0.25">
      <c r="A96" s="37"/>
      <c r="B96" s="38" t="s">
        <v>3</v>
      </c>
      <c r="C96" s="34">
        <v>6997.7</v>
      </c>
      <c r="D96" s="34">
        <v>6997.7</v>
      </c>
      <c r="E96" s="34">
        <f t="shared" si="16"/>
        <v>0</v>
      </c>
      <c r="F96" s="34">
        <v>6997.7</v>
      </c>
      <c r="G96" s="35">
        <v>6997.7</v>
      </c>
      <c r="H96" s="35">
        <f t="shared" si="17"/>
        <v>0</v>
      </c>
      <c r="I96" s="35" t="s">
        <v>43</v>
      </c>
      <c r="J96" s="35" t="s">
        <v>43</v>
      </c>
      <c r="K96" s="35" t="s">
        <v>43</v>
      </c>
    </row>
    <row r="97" spans="1:13" s="36" customFormat="1" ht="25.15" customHeight="1" x14ac:dyDescent="0.25">
      <c r="A97" s="37"/>
      <c r="B97" s="38" t="s">
        <v>4</v>
      </c>
      <c r="C97" s="34">
        <v>709</v>
      </c>
      <c r="D97" s="34">
        <v>709</v>
      </c>
      <c r="E97" s="34">
        <f t="shared" si="16"/>
        <v>0</v>
      </c>
      <c r="F97" s="34">
        <v>709</v>
      </c>
      <c r="G97" s="35">
        <v>709</v>
      </c>
      <c r="H97" s="35">
        <f t="shared" si="17"/>
        <v>0</v>
      </c>
      <c r="I97" s="35" t="s">
        <v>43</v>
      </c>
      <c r="J97" s="35" t="s">
        <v>43</v>
      </c>
      <c r="K97" s="35" t="s">
        <v>43</v>
      </c>
    </row>
    <row r="98" spans="1:13" s="36" customFormat="1" ht="25.15" customHeight="1" x14ac:dyDescent="0.25">
      <c r="A98" s="37"/>
      <c r="B98" s="38" t="s">
        <v>5</v>
      </c>
      <c r="C98" s="34">
        <v>0</v>
      </c>
      <c r="D98" s="34">
        <v>0</v>
      </c>
      <c r="E98" s="34">
        <f t="shared" si="16"/>
        <v>0</v>
      </c>
      <c r="F98" s="34">
        <v>0</v>
      </c>
      <c r="G98" s="35">
        <v>0</v>
      </c>
      <c r="H98" s="35">
        <f t="shared" si="17"/>
        <v>0</v>
      </c>
      <c r="I98" s="35" t="s">
        <v>43</v>
      </c>
      <c r="J98" s="35" t="s">
        <v>43</v>
      </c>
      <c r="K98" s="35" t="s">
        <v>43</v>
      </c>
    </row>
    <row r="99" spans="1:13" s="36" customFormat="1" ht="25.15" customHeight="1" x14ac:dyDescent="0.25">
      <c r="A99" s="37"/>
      <c r="B99" s="38" t="s">
        <v>12</v>
      </c>
      <c r="C99" s="34">
        <v>126213.6</v>
      </c>
      <c r="D99" s="34">
        <v>126213.6</v>
      </c>
      <c r="E99" s="34">
        <f t="shared" si="16"/>
        <v>0</v>
      </c>
      <c r="F99" s="34">
        <v>126213.6</v>
      </c>
      <c r="G99" s="35">
        <v>126213.6</v>
      </c>
      <c r="H99" s="35">
        <f t="shared" si="17"/>
        <v>0</v>
      </c>
      <c r="I99" s="35" t="s">
        <v>43</v>
      </c>
      <c r="J99" s="35" t="s">
        <v>43</v>
      </c>
      <c r="K99" s="35" t="s">
        <v>43</v>
      </c>
    </row>
    <row r="100" spans="1:13" s="19" customFormat="1" ht="47.25" customHeight="1" x14ac:dyDescent="0.25">
      <c r="A100" s="17"/>
      <c r="B100" s="42" t="s">
        <v>29</v>
      </c>
      <c r="C100" s="18">
        <f>SUM(C102:C106)</f>
        <v>364836.30000000005</v>
      </c>
      <c r="D100" s="18">
        <f t="shared" ref="D100:J100" si="20">SUM(D102:D106)</f>
        <v>204406.7</v>
      </c>
      <c r="E100" s="18">
        <f t="shared" si="16"/>
        <v>-160429.60000000003</v>
      </c>
      <c r="F100" s="18">
        <f t="shared" si="20"/>
        <v>313531</v>
      </c>
      <c r="G100" s="18">
        <f t="shared" si="20"/>
        <v>164524.40000000002</v>
      </c>
      <c r="H100" s="32">
        <f t="shared" si="17"/>
        <v>-149006.59999999998</v>
      </c>
      <c r="I100" s="18">
        <f t="shared" si="20"/>
        <v>51305.3</v>
      </c>
      <c r="J100" s="18">
        <f t="shared" si="20"/>
        <v>39882.299999999996</v>
      </c>
      <c r="K100" s="32">
        <f t="shared" si="14"/>
        <v>-11423.000000000007</v>
      </c>
      <c r="L100" s="20"/>
      <c r="M100" s="20"/>
    </row>
    <row r="101" spans="1:13" s="36" customFormat="1" x14ac:dyDescent="0.25">
      <c r="A101" s="37"/>
      <c r="B101" s="38" t="s">
        <v>6</v>
      </c>
      <c r="C101" s="34"/>
      <c r="D101" s="34"/>
      <c r="E101" s="34"/>
      <c r="F101" s="34"/>
      <c r="G101" s="35"/>
      <c r="H101" s="35"/>
      <c r="I101" s="35"/>
      <c r="J101" s="35"/>
      <c r="K101" s="35"/>
    </row>
    <row r="102" spans="1:13" s="36" customFormat="1" ht="25.15" customHeight="1" x14ac:dyDescent="0.25">
      <c r="A102" s="37"/>
      <c r="B102" s="38" t="s">
        <v>3</v>
      </c>
      <c r="C102" s="34">
        <v>169948.2</v>
      </c>
      <c r="D102" s="34">
        <v>144029.4</v>
      </c>
      <c r="E102" s="34">
        <f t="shared" si="16"/>
        <v>-25918.800000000017</v>
      </c>
      <c r="F102" s="34">
        <v>127234.8</v>
      </c>
      <c r="G102" s="35">
        <v>106526.8</v>
      </c>
      <c r="H102" s="35">
        <f t="shared" si="17"/>
        <v>-20708</v>
      </c>
      <c r="I102" s="35">
        <v>42713.4</v>
      </c>
      <c r="J102" s="35">
        <v>37502.6</v>
      </c>
      <c r="K102" s="35">
        <f t="shared" si="14"/>
        <v>-5210.8000000000029</v>
      </c>
    </row>
    <row r="103" spans="1:13" s="36" customFormat="1" ht="25.15" customHeight="1" x14ac:dyDescent="0.25">
      <c r="A103" s="37"/>
      <c r="B103" s="38" t="s">
        <v>4</v>
      </c>
      <c r="C103" s="34">
        <v>1000</v>
      </c>
      <c r="D103" s="34">
        <v>944.7</v>
      </c>
      <c r="E103" s="34">
        <f t="shared" si="16"/>
        <v>-55.299999999999955</v>
      </c>
      <c r="F103" s="34">
        <v>1000</v>
      </c>
      <c r="G103" s="35">
        <v>944.7</v>
      </c>
      <c r="H103" s="35">
        <f t="shared" si="17"/>
        <v>-55.299999999999955</v>
      </c>
      <c r="I103" s="35">
        <v>0</v>
      </c>
      <c r="J103" s="35">
        <v>0</v>
      </c>
      <c r="K103" s="35">
        <f t="shared" si="14"/>
        <v>0</v>
      </c>
    </row>
    <row r="104" spans="1:13" s="36" customFormat="1" ht="25.15" customHeight="1" x14ac:dyDescent="0.25">
      <c r="A104" s="37"/>
      <c r="B104" s="38" t="s">
        <v>5</v>
      </c>
      <c r="C104" s="34">
        <v>16653</v>
      </c>
      <c r="D104" s="34">
        <v>13693.7</v>
      </c>
      <c r="E104" s="34">
        <f t="shared" si="16"/>
        <v>-2959.2999999999993</v>
      </c>
      <c r="F104" s="34">
        <v>16014.7</v>
      </c>
      <c r="G104" s="35">
        <v>13128.6</v>
      </c>
      <c r="H104" s="35">
        <f t="shared" si="17"/>
        <v>-2886.1000000000004</v>
      </c>
      <c r="I104" s="35">
        <v>638.29999999999995</v>
      </c>
      <c r="J104" s="35">
        <v>565.1</v>
      </c>
      <c r="K104" s="35">
        <f t="shared" si="14"/>
        <v>-73.199999999999932</v>
      </c>
    </row>
    <row r="105" spans="1:13" s="36" customFormat="1" ht="25.15" customHeight="1" x14ac:dyDescent="0.25">
      <c r="A105" s="37"/>
      <c r="B105" s="38" t="s">
        <v>12</v>
      </c>
      <c r="C105" s="34">
        <v>168856.1</v>
      </c>
      <c r="D105" s="34">
        <v>44112.4</v>
      </c>
      <c r="E105" s="34">
        <f t="shared" si="16"/>
        <v>-124743.70000000001</v>
      </c>
      <c r="F105" s="34">
        <v>160902.5</v>
      </c>
      <c r="G105" s="35">
        <v>42297.8</v>
      </c>
      <c r="H105" s="35">
        <f t="shared" si="17"/>
        <v>-118604.7</v>
      </c>
      <c r="I105" s="35">
        <v>7953.6</v>
      </c>
      <c r="J105" s="35">
        <v>1814.6</v>
      </c>
      <c r="K105" s="35">
        <f t="shared" si="14"/>
        <v>-6139</v>
      </c>
    </row>
    <row r="106" spans="1:13" s="36" customFormat="1" ht="51.75" customHeight="1" x14ac:dyDescent="0.25">
      <c r="A106" s="37"/>
      <c r="B106" s="38" t="s">
        <v>41</v>
      </c>
      <c r="C106" s="34">
        <v>8379</v>
      </c>
      <c r="D106" s="34">
        <v>1626.5</v>
      </c>
      <c r="E106" s="34">
        <f t="shared" si="16"/>
        <v>-6752.5</v>
      </c>
      <c r="F106" s="34">
        <v>8379</v>
      </c>
      <c r="G106" s="35">
        <v>1626.5</v>
      </c>
      <c r="H106" s="35">
        <f t="shared" si="17"/>
        <v>-6752.5</v>
      </c>
      <c r="I106" s="35">
        <v>0</v>
      </c>
      <c r="J106" s="35">
        <v>0</v>
      </c>
      <c r="K106" s="35">
        <f t="shared" si="14"/>
        <v>0</v>
      </c>
    </row>
    <row r="107" spans="1:13" s="19" customFormat="1" ht="33.75" customHeight="1" x14ac:dyDescent="0.25">
      <c r="A107" s="17"/>
      <c r="B107" s="42" t="s">
        <v>30</v>
      </c>
      <c r="C107" s="18">
        <f>SUM(C109:C112)</f>
        <v>40876.600000000006</v>
      </c>
      <c r="D107" s="18">
        <f t="shared" ref="D107:G107" si="21">SUM(D109:D112)</f>
        <v>33076.6</v>
      </c>
      <c r="E107" s="18">
        <f t="shared" si="16"/>
        <v>-7800.0000000000073</v>
      </c>
      <c r="F107" s="18">
        <f t="shared" si="21"/>
        <v>40876.600000000006</v>
      </c>
      <c r="G107" s="18">
        <f t="shared" si="21"/>
        <v>33076.6</v>
      </c>
      <c r="H107" s="32">
        <f t="shared" si="17"/>
        <v>-7800.0000000000073</v>
      </c>
      <c r="I107" s="32" t="s">
        <v>43</v>
      </c>
      <c r="J107" s="32" t="s">
        <v>43</v>
      </c>
      <c r="K107" s="32" t="s">
        <v>43</v>
      </c>
    </row>
    <row r="108" spans="1:13" s="36" customFormat="1" x14ac:dyDescent="0.25">
      <c r="A108" s="37"/>
      <c r="B108" s="38" t="s">
        <v>6</v>
      </c>
      <c r="C108" s="34"/>
      <c r="D108" s="34"/>
      <c r="E108" s="34"/>
      <c r="F108" s="34"/>
      <c r="G108" s="35"/>
      <c r="H108" s="35"/>
      <c r="I108" s="35"/>
      <c r="J108" s="35"/>
      <c r="K108" s="35"/>
    </row>
    <row r="109" spans="1:13" s="36" customFormat="1" ht="25.15" customHeight="1" x14ac:dyDescent="0.25">
      <c r="A109" s="37"/>
      <c r="B109" s="38" t="s">
        <v>3</v>
      </c>
      <c r="C109" s="34">
        <v>37608.800000000003</v>
      </c>
      <c r="D109" s="34">
        <v>31866.1</v>
      </c>
      <c r="E109" s="34">
        <f t="shared" si="16"/>
        <v>-5742.7000000000044</v>
      </c>
      <c r="F109" s="34">
        <v>37608.800000000003</v>
      </c>
      <c r="G109" s="35">
        <v>31866.1</v>
      </c>
      <c r="H109" s="35">
        <f t="shared" si="17"/>
        <v>-5742.7000000000044</v>
      </c>
      <c r="I109" s="35" t="s">
        <v>43</v>
      </c>
      <c r="J109" s="35" t="s">
        <v>43</v>
      </c>
      <c r="K109" s="35" t="s">
        <v>43</v>
      </c>
    </row>
    <row r="110" spans="1:13" s="36" customFormat="1" ht="25.15" customHeight="1" x14ac:dyDescent="0.25">
      <c r="A110" s="37"/>
      <c r="B110" s="38" t="s">
        <v>4</v>
      </c>
      <c r="C110" s="34">
        <v>6</v>
      </c>
      <c r="D110" s="34">
        <v>6</v>
      </c>
      <c r="E110" s="34">
        <f t="shared" si="16"/>
        <v>0</v>
      </c>
      <c r="F110" s="34">
        <v>6</v>
      </c>
      <c r="G110" s="35">
        <v>6</v>
      </c>
      <c r="H110" s="35">
        <f t="shared" si="17"/>
        <v>0</v>
      </c>
      <c r="I110" s="35" t="s">
        <v>43</v>
      </c>
      <c r="J110" s="35" t="s">
        <v>43</v>
      </c>
      <c r="K110" s="35" t="s">
        <v>43</v>
      </c>
    </row>
    <row r="111" spans="1:13" s="36" customFormat="1" ht="25.15" customHeight="1" x14ac:dyDescent="0.25">
      <c r="A111" s="37"/>
      <c r="B111" s="38" t="s">
        <v>5</v>
      </c>
      <c r="C111" s="34">
        <v>229.4</v>
      </c>
      <c r="D111" s="34">
        <v>198.8</v>
      </c>
      <c r="E111" s="34">
        <f t="shared" si="16"/>
        <v>-30.599999999999994</v>
      </c>
      <c r="F111" s="34">
        <v>229.4</v>
      </c>
      <c r="G111" s="35">
        <v>198.8</v>
      </c>
      <c r="H111" s="35">
        <f t="shared" si="17"/>
        <v>-30.599999999999994</v>
      </c>
      <c r="I111" s="35" t="s">
        <v>43</v>
      </c>
      <c r="J111" s="35" t="s">
        <v>43</v>
      </c>
      <c r="K111" s="35" t="s">
        <v>43</v>
      </c>
    </row>
    <row r="112" spans="1:13" s="36" customFormat="1" ht="25.15" customHeight="1" x14ac:dyDescent="0.25">
      <c r="A112" s="37"/>
      <c r="B112" s="38" t="s">
        <v>12</v>
      </c>
      <c r="C112" s="34">
        <v>3032.4</v>
      </c>
      <c r="D112" s="34">
        <v>1005.7</v>
      </c>
      <c r="E112" s="34">
        <f t="shared" si="16"/>
        <v>-2026.7</v>
      </c>
      <c r="F112" s="34">
        <v>3032.4</v>
      </c>
      <c r="G112" s="35">
        <v>1005.7</v>
      </c>
      <c r="H112" s="35">
        <f t="shared" si="17"/>
        <v>-2026.7</v>
      </c>
      <c r="I112" s="35" t="s">
        <v>43</v>
      </c>
      <c r="J112" s="35" t="s">
        <v>43</v>
      </c>
      <c r="K112" s="35" t="s">
        <v>43</v>
      </c>
    </row>
    <row r="113" spans="1:13" s="19" customFormat="1" ht="35.25" customHeight="1" x14ac:dyDescent="0.25">
      <c r="A113" s="17"/>
      <c r="B113" s="42" t="s">
        <v>31</v>
      </c>
      <c r="C113" s="18">
        <f>SUM(C115:C118)</f>
        <v>41851.599999999991</v>
      </c>
      <c r="D113" s="18">
        <f t="shared" ref="D113:G113" si="22">SUM(D115:D118)</f>
        <v>33831.799999999996</v>
      </c>
      <c r="E113" s="18">
        <f t="shared" si="16"/>
        <v>-8019.7999999999956</v>
      </c>
      <c r="F113" s="18">
        <f t="shared" si="22"/>
        <v>41851.599999999991</v>
      </c>
      <c r="G113" s="18">
        <f t="shared" si="22"/>
        <v>33831.799999999996</v>
      </c>
      <c r="H113" s="32">
        <f t="shared" si="17"/>
        <v>-8019.7999999999956</v>
      </c>
      <c r="I113" s="32" t="s">
        <v>43</v>
      </c>
      <c r="J113" s="32" t="s">
        <v>43</v>
      </c>
      <c r="K113" s="32" t="s">
        <v>43</v>
      </c>
    </row>
    <row r="114" spans="1:13" s="36" customFormat="1" x14ac:dyDescent="0.25">
      <c r="A114" s="37"/>
      <c r="B114" s="38" t="s">
        <v>6</v>
      </c>
      <c r="C114" s="34"/>
      <c r="D114" s="34"/>
      <c r="E114" s="34"/>
      <c r="F114" s="34"/>
      <c r="G114" s="35"/>
      <c r="H114" s="35"/>
      <c r="I114" s="35"/>
      <c r="J114" s="35"/>
      <c r="K114" s="35"/>
    </row>
    <row r="115" spans="1:13" s="36" customFormat="1" ht="25.15" customHeight="1" x14ac:dyDescent="0.25">
      <c r="A115" s="37"/>
      <c r="B115" s="38" t="s">
        <v>3</v>
      </c>
      <c r="C115" s="34">
        <v>32941.699999999997</v>
      </c>
      <c r="D115" s="34">
        <v>28022.799999999999</v>
      </c>
      <c r="E115" s="34">
        <f t="shared" si="16"/>
        <v>-4918.8999999999978</v>
      </c>
      <c r="F115" s="34">
        <v>32941.699999999997</v>
      </c>
      <c r="G115" s="35">
        <v>28022.799999999999</v>
      </c>
      <c r="H115" s="35">
        <f t="shared" si="17"/>
        <v>-4918.8999999999978</v>
      </c>
      <c r="I115" s="35" t="s">
        <v>43</v>
      </c>
      <c r="J115" s="35" t="s">
        <v>43</v>
      </c>
      <c r="K115" s="35" t="s">
        <v>43</v>
      </c>
    </row>
    <row r="116" spans="1:13" s="36" customFormat="1" ht="25.15" customHeight="1" x14ac:dyDescent="0.25">
      <c r="A116" s="37"/>
      <c r="B116" s="38" t="s">
        <v>4</v>
      </c>
      <c r="C116" s="34">
        <v>24.6</v>
      </c>
      <c r="D116" s="34">
        <v>21.6</v>
      </c>
      <c r="E116" s="34">
        <f t="shared" si="16"/>
        <v>-3</v>
      </c>
      <c r="F116" s="34">
        <v>24.6</v>
      </c>
      <c r="G116" s="35">
        <v>21.6</v>
      </c>
      <c r="H116" s="35">
        <f t="shared" si="17"/>
        <v>-3</v>
      </c>
      <c r="I116" s="35" t="s">
        <v>43</v>
      </c>
      <c r="J116" s="35" t="s">
        <v>43</v>
      </c>
      <c r="K116" s="35" t="s">
        <v>43</v>
      </c>
    </row>
    <row r="117" spans="1:13" s="36" customFormat="1" ht="25.15" customHeight="1" x14ac:dyDescent="0.25">
      <c r="A117" s="37"/>
      <c r="B117" s="38" t="s">
        <v>5</v>
      </c>
      <c r="C117" s="34">
        <v>592.5</v>
      </c>
      <c r="D117" s="34">
        <v>513.5</v>
      </c>
      <c r="E117" s="34">
        <f t="shared" si="16"/>
        <v>-79</v>
      </c>
      <c r="F117" s="34">
        <v>592.5</v>
      </c>
      <c r="G117" s="35">
        <v>513.5</v>
      </c>
      <c r="H117" s="35">
        <f t="shared" si="17"/>
        <v>-79</v>
      </c>
      <c r="I117" s="35" t="s">
        <v>43</v>
      </c>
      <c r="J117" s="35" t="s">
        <v>43</v>
      </c>
      <c r="K117" s="35" t="s">
        <v>43</v>
      </c>
    </row>
    <row r="118" spans="1:13" s="36" customFormat="1" ht="25.15" customHeight="1" x14ac:dyDescent="0.25">
      <c r="A118" s="37"/>
      <c r="B118" s="38" t="s">
        <v>12</v>
      </c>
      <c r="C118" s="34">
        <v>8292.7999999999993</v>
      </c>
      <c r="D118" s="34">
        <v>5273.9</v>
      </c>
      <c r="E118" s="34">
        <f t="shared" si="16"/>
        <v>-3018.8999999999996</v>
      </c>
      <c r="F118" s="34">
        <v>8292.7999999999993</v>
      </c>
      <c r="G118" s="35">
        <v>5273.9</v>
      </c>
      <c r="H118" s="35">
        <f t="shared" si="17"/>
        <v>-3018.8999999999996</v>
      </c>
      <c r="I118" s="35" t="s">
        <v>43</v>
      </c>
      <c r="J118" s="35" t="s">
        <v>43</v>
      </c>
      <c r="K118" s="35" t="s">
        <v>43</v>
      </c>
    </row>
    <row r="119" spans="1:13" s="19" customFormat="1" ht="36" customHeight="1" x14ac:dyDescent="0.25">
      <c r="A119" s="17"/>
      <c r="B119" s="42" t="s">
        <v>32</v>
      </c>
      <c r="C119" s="18">
        <f>SUM(C121:C124)</f>
        <v>1676491.4999999998</v>
      </c>
      <c r="D119" s="18">
        <f t="shared" ref="D119:J119" si="23">SUM(D121:D124)</f>
        <v>1476617.4</v>
      </c>
      <c r="E119" s="18">
        <f t="shared" si="16"/>
        <v>-199874.09999999986</v>
      </c>
      <c r="F119" s="18">
        <f t="shared" si="23"/>
        <v>307217.40000000002</v>
      </c>
      <c r="G119" s="18">
        <f t="shared" si="23"/>
        <v>208711.7</v>
      </c>
      <c r="H119" s="32">
        <f t="shared" si="17"/>
        <v>-98505.700000000012</v>
      </c>
      <c r="I119" s="18">
        <f t="shared" si="23"/>
        <v>1369274.1</v>
      </c>
      <c r="J119" s="18">
        <f t="shared" si="23"/>
        <v>1267905.7000000002</v>
      </c>
      <c r="K119" s="32">
        <f t="shared" si="14"/>
        <v>-101368.39999999991</v>
      </c>
      <c r="L119" s="20"/>
      <c r="M119" s="20"/>
    </row>
    <row r="120" spans="1:13" s="36" customFormat="1" x14ac:dyDescent="0.25">
      <c r="A120" s="37"/>
      <c r="B120" s="38" t="s">
        <v>6</v>
      </c>
      <c r="C120" s="34"/>
      <c r="D120" s="34"/>
      <c r="E120" s="34"/>
      <c r="F120" s="34"/>
      <c r="G120" s="35"/>
      <c r="H120" s="35"/>
      <c r="I120" s="35"/>
      <c r="J120" s="35"/>
      <c r="K120" s="35"/>
    </row>
    <row r="121" spans="1:13" s="36" customFormat="1" ht="25.15" customHeight="1" x14ac:dyDescent="0.25">
      <c r="A121" s="37"/>
      <c r="B121" s="38" t="s">
        <v>3</v>
      </c>
      <c r="C121" s="34">
        <v>1041195.7</v>
      </c>
      <c r="D121" s="34">
        <v>936453.5</v>
      </c>
      <c r="E121" s="34">
        <f t="shared" si="16"/>
        <v>-104742.19999999995</v>
      </c>
      <c r="F121" s="34">
        <v>116845.6</v>
      </c>
      <c r="G121" s="35">
        <v>107036.6</v>
      </c>
      <c r="H121" s="35">
        <f t="shared" si="17"/>
        <v>-9809</v>
      </c>
      <c r="I121" s="35">
        <v>924350.1</v>
      </c>
      <c r="J121" s="35">
        <v>829416.9</v>
      </c>
      <c r="K121" s="35">
        <f t="shared" si="14"/>
        <v>-94933.199999999953</v>
      </c>
    </row>
    <row r="122" spans="1:13" s="36" customFormat="1" ht="25.15" customHeight="1" x14ac:dyDescent="0.25">
      <c r="A122" s="37"/>
      <c r="B122" s="38" t="s">
        <v>4</v>
      </c>
      <c r="C122" s="34">
        <v>19161.7</v>
      </c>
      <c r="D122" s="34">
        <v>16634.5</v>
      </c>
      <c r="E122" s="34">
        <f t="shared" si="16"/>
        <v>-2527.2000000000007</v>
      </c>
      <c r="F122" s="34">
        <v>2791.3</v>
      </c>
      <c r="G122" s="35">
        <v>264.10000000000002</v>
      </c>
      <c r="H122" s="35">
        <f t="shared" si="17"/>
        <v>-2527.2000000000003</v>
      </c>
      <c r="I122" s="35">
        <v>16370.4</v>
      </c>
      <c r="J122" s="35">
        <v>16370.4</v>
      </c>
      <c r="K122" s="35">
        <f t="shared" si="14"/>
        <v>0</v>
      </c>
    </row>
    <row r="123" spans="1:13" s="36" customFormat="1" ht="25.15" customHeight="1" x14ac:dyDescent="0.25">
      <c r="A123" s="37"/>
      <c r="B123" s="38" t="s">
        <v>5</v>
      </c>
      <c r="C123" s="34">
        <v>1891.9</v>
      </c>
      <c r="D123" s="34">
        <v>1673.4</v>
      </c>
      <c r="E123" s="34">
        <f t="shared" si="16"/>
        <v>-218.5</v>
      </c>
      <c r="F123" s="34">
        <v>1509.7</v>
      </c>
      <c r="G123" s="35">
        <v>1311.5</v>
      </c>
      <c r="H123" s="35">
        <f t="shared" si="17"/>
        <v>-198.20000000000005</v>
      </c>
      <c r="I123" s="35">
        <v>382.2</v>
      </c>
      <c r="J123" s="35">
        <v>361.9</v>
      </c>
      <c r="K123" s="35">
        <f t="shared" si="14"/>
        <v>-20.300000000000011</v>
      </c>
    </row>
    <row r="124" spans="1:13" s="36" customFormat="1" ht="25.15" customHeight="1" x14ac:dyDescent="0.25">
      <c r="A124" s="37"/>
      <c r="B124" s="38" t="s">
        <v>12</v>
      </c>
      <c r="C124" s="34">
        <v>614242.19999999995</v>
      </c>
      <c r="D124" s="34">
        <v>521856</v>
      </c>
      <c r="E124" s="34">
        <f t="shared" si="16"/>
        <v>-92386.199999999953</v>
      </c>
      <c r="F124" s="34">
        <v>186070.8</v>
      </c>
      <c r="G124" s="35">
        <v>100099.5</v>
      </c>
      <c r="H124" s="35">
        <f t="shared" si="17"/>
        <v>-85971.299999999988</v>
      </c>
      <c r="I124" s="35">
        <v>428171.4</v>
      </c>
      <c r="J124" s="35">
        <v>421756.5</v>
      </c>
      <c r="K124" s="35">
        <f t="shared" si="14"/>
        <v>-6414.9000000000233</v>
      </c>
    </row>
    <row r="125" spans="1:13" s="19" customFormat="1" ht="34.5" customHeight="1" x14ac:dyDescent="0.25">
      <c r="A125" s="17"/>
      <c r="B125" s="42" t="s">
        <v>33</v>
      </c>
      <c r="C125" s="18">
        <f>SUM(C127:C130)</f>
        <v>141555.6</v>
      </c>
      <c r="D125" s="18">
        <f t="shared" ref="D125:G125" si="24">SUM(D127:D130)</f>
        <v>119260.5</v>
      </c>
      <c r="E125" s="18">
        <f t="shared" si="16"/>
        <v>-22295.100000000006</v>
      </c>
      <c r="F125" s="18">
        <f t="shared" si="24"/>
        <v>141555.6</v>
      </c>
      <c r="G125" s="18">
        <f t="shared" si="24"/>
        <v>119260.5</v>
      </c>
      <c r="H125" s="32">
        <f t="shared" si="17"/>
        <v>-22295.100000000006</v>
      </c>
      <c r="I125" s="32" t="s">
        <v>43</v>
      </c>
      <c r="J125" s="32" t="s">
        <v>43</v>
      </c>
      <c r="K125" s="32" t="s">
        <v>43</v>
      </c>
    </row>
    <row r="126" spans="1:13" s="36" customFormat="1" x14ac:dyDescent="0.25">
      <c r="A126" s="37"/>
      <c r="B126" s="38" t="s">
        <v>6</v>
      </c>
      <c r="C126" s="34"/>
      <c r="D126" s="34"/>
      <c r="E126" s="34"/>
      <c r="F126" s="34"/>
      <c r="G126" s="35"/>
      <c r="H126" s="35"/>
      <c r="I126" s="35"/>
      <c r="J126" s="35"/>
      <c r="K126" s="35"/>
    </row>
    <row r="127" spans="1:13" s="36" customFormat="1" ht="25.15" customHeight="1" x14ac:dyDescent="0.25">
      <c r="A127" s="37"/>
      <c r="B127" s="38" t="s">
        <v>3</v>
      </c>
      <c r="C127" s="34">
        <v>105461.8</v>
      </c>
      <c r="D127" s="34">
        <v>88444.7</v>
      </c>
      <c r="E127" s="34">
        <f t="shared" si="16"/>
        <v>-17017.100000000006</v>
      </c>
      <c r="F127" s="34">
        <v>105461.8</v>
      </c>
      <c r="G127" s="35">
        <v>88444.7</v>
      </c>
      <c r="H127" s="35">
        <f t="shared" si="17"/>
        <v>-17017.100000000006</v>
      </c>
      <c r="I127" s="35" t="s">
        <v>43</v>
      </c>
      <c r="J127" s="35" t="s">
        <v>43</v>
      </c>
      <c r="K127" s="35" t="s">
        <v>43</v>
      </c>
    </row>
    <row r="128" spans="1:13" s="36" customFormat="1" ht="25.15" customHeight="1" x14ac:dyDescent="0.25">
      <c r="A128" s="37"/>
      <c r="B128" s="38" t="s">
        <v>4</v>
      </c>
      <c r="C128" s="34">
        <v>66</v>
      </c>
      <c r="D128" s="34">
        <v>66</v>
      </c>
      <c r="E128" s="34">
        <f t="shared" si="16"/>
        <v>0</v>
      </c>
      <c r="F128" s="34">
        <v>66</v>
      </c>
      <c r="G128" s="35">
        <v>66</v>
      </c>
      <c r="H128" s="35">
        <f t="shared" si="17"/>
        <v>0</v>
      </c>
      <c r="I128" s="35" t="s">
        <v>43</v>
      </c>
      <c r="J128" s="35" t="s">
        <v>43</v>
      </c>
      <c r="K128" s="35" t="s">
        <v>43</v>
      </c>
    </row>
    <row r="129" spans="1:13" s="36" customFormat="1" ht="25.15" customHeight="1" x14ac:dyDescent="0.25">
      <c r="A129" s="37"/>
      <c r="B129" s="38" t="s">
        <v>5</v>
      </c>
      <c r="C129" s="34">
        <v>0</v>
      </c>
      <c r="D129" s="34">
        <v>0</v>
      </c>
      <c r="E129" s="34">
        <f t="shared" si="16"/>
        <v>0</v>
      </c>
      <c r="F129" s="34">
        <v>0</v>
      </c>
      <c r="G129" s="35">
        <v>0</v>
      </c>
      <c r="H129" s="35">
        <f t="shared" si="17"/>
        <v>0</v>
      </c>
      <c r="I129" s="35" t="s">
        <v>43</v>
      </c>
      <c r="J129" s="35" t="s">
        <v>43</v>
      </c>
      <c r="K129" s="35" t="s">
        <v>43</v>
      </c>
    </row>
    <row r="130" spans="1:13" s="36" customFormat="1" ht="25.15" customHeight="1" x14ac:dyDescent="0.25">
      <c r="A130" s="37"/>
      <c r="B130" s="38" t="s">
        <v>12</v>
      </c>
      <c r="C130" s="34">
        <v>36027.800000000003</v>
      </c>
      <c r="D130" s="34">
        <v>30749.8</v>
      </c>
      <c r="E130" s="34">
        <f t="shared" si="16"/>
        <v>-5278.0000000000036</v>
      </c>
      <c r="F130" s="34">
        <v>36027.800000000003</v>
      </c>
      <c r="G130" s="35">
        <v>30749.8</v>
      </c>
      <c r="H130" s="35">
        <f t="shared" si="17"/>
        <v>-5278.0000000000036</v>
      </c>
      <c r="I130" s="35" t="s">
        <v>43</v>
      </c>
      <c r="J130" s="35" t="s">
        <v>43</v>
      </c>
      <c r="K130" s="35" t="s">
        <v>43</v>
      </c>
    </row>
    <row r="131" spans="1:13" s="19" customFormat="1" ht="45" x14ac:dyDescent="0.25">
      <c r="A131" s="17"/>
      <c r="B131" s="42" t="s">
        <v>34</v>
      </c>
      <c r="C131" s="18">
        <f>SUM(C133:C136)</f>
        <v>13846.3</v>
      </c>
      <c r="D131" s="18">
        <f t="shared" ref="D131:G131" si="25">SUM(D133:D136)</f>
        <v>11453.8</v>
      </c>
      <c r="E131" s="18">
        <f t="shared" si="16"/>
        <v>-2392.5</v>
      </c>
      <c r="F131" s="18">
        <f t="shared" si="25"/>
        <v>13846.3</v>
      </c>
      <c r="G131" s="18">
        <f t="shared" si="25"/>
        <v>11453.8</v>
      </c>
      <c r="H131" s="32">
        <f t="shared" si="17"/>
        <v>-2392.5</v>
      </c>
      <c r="I131" s="32" t="s">
        <v>43</v>
      </c>
      <c r="J131" s="32" t="s">
        <v>43</v>
      </c>
      <c r="K131" s="32" t="s">
        <v>43</v>
      </c>
    </row>
    <row r="132" spans="1:13" s="36" customFormat="1" x14ac:dyDescent="0.25">
      <c r="A132" s="37"/>
      <c r="B132" s="38" t="s">
        <v>6</v>
      </c>
      <c r="C132" s="34"/>
      <c r="D132" s="34"/>
      <c r="E132" s="34"/>
      <c r="F132" s="34"/>
      <c r="G132" s="35"/>
      <c r="H132" s="35"/>
      <c r="I132" s="35"/>
      <c r="J132" s="35"/>
      <c r="K132" s="35"/>
    </row>
    <row r="133" spans="1:13" s="36" customFormat="1" ht="25.15" customHeight="1" x14ac:dyDescent="0.25">
      <c r="A133" s="37"/>
      <c r="B133" s="38" t="s">
        <v>3</v>
      </c>
      <c r="C133" s="34">
        <v>8183.5</v>
      </c>
      <c r="D133" s="34">
        <v>5791</v>
      </c>
      <c r="E133" s="34">
        <f t="shared" si="16"/>
        <v>-2392.5</v>
      </c>
      <c r="F133" s="34">
        <v>8183.5</v>
      </c>
      <c r="G133" s="35">
        <v>5791</v>
      </c>
      <c r="H133" s="35">
        <f t="shared" si="17"/>
        <v>-2392.5</v>
      </c>
      <c r="I133" s="35" t="s">
        <v>43</v>
      </c>
      <c r="J133" s="35" t="s">
        <v>43</v>
      </c>
      <c r="K133" s="35" t="s">
        <v>43</v>
      </c>
    </row>
    <row r="134" spans="1:13" s="36" customFormat="1" ht="25.15" customHeight="1" x14ac:dyDescent="0.25">
      <c r="A134" s="37"/>
      <c r="B134" s="38" t="s">
        <v>4</v>
      </c>
      <c r="C134" s="34">
        <v>70</v>
      </c>
      <c r="D134" s="34">
        <v>26</v>
      </c>
      <c r="E134" s="34">
        <f t="shared" si="16"/>
        <v>-44</v>
      </c>
      <c r="F134" s="34">
        <v>70</v>
      </c>
      <c r="G134" s="35">
        <v>26</v>
      </c>
      <c r="H134" s="35">
        <f t="shared" si="17"/>
        <v>-44</v>
      </c>
      <c r="I134" s="35" t="s">
        <v>43</v>
      </c>
      <c r="J134" s="35" t="s">
        <v>43</v>
      </c>
      <c r="K134" s="35" t="s">
        <v>43</v>
      </c>
    </row>
    <row r="135" spans="1:13" s="36" customFormat="1" ht="25.15" customHeight="1" x14ac:dyDescent="0.25">
      <c r="A135" s="37"/>
      <c r="B135" s="38" t="s">
        <v>5</v>
      </c>
      <c r="C135" s="34">
        <v>0</v>
      </c>
      <c r="D135" s="34">
        <v>0</v>
      </c>
      <c r="E135" s="34">
        <f t="shared" si="16"/>
        <v>0</v>
      </c>
      <c r="F135" s="34">
        <v>0</v>
      </c>
      <c r="G135" s="35">
        <v>0</v>
      </c>
      <c r="H135" s="35">
        <f t="shared" si="17"/>
        <v>0</v>
      </c>
      <c r="I135" s="35" t="s">
        <v>43</v>
      </c>
      <c r="J135" s="35" t="s">
        <v>43</v>
      </c>
      <c r="K135" s="35" t="s">
        <v>43</v>
      </c>
    </row>
    <row r="136" spans="1:13" s="36" customFormat="1" ht="25.15" customHeight="1" x14ac:dyDescent="0.25">
      <c r="A136" s="37"/>
      <c r="B136" s="38" t="s">
        <v>12</v>
      </c>
      <c r="C136" s="34">
        <v>5592.8</v>
      </c>
      <c r="D136" s="34">
        <v>5636.8</v>
      </c>
      <c r="E136" s="34">
        <f t="shared" si="16"/>
        <v>44</v>
      </c>
      <c r="F136" s="34">
        <v>5592.8</v>
      </c>
      <c r="G136" s="35">
        <v>5636.8</v>
      </c>
      <c r="H136" s="35">
        <f t="shared" si="17"/>
        <v>44</v>
      </c>
      <c r="I136" s="35" t="s">
        <v>43</v>
      </c>
      <c r="J136" s="35" t="s">
        <v>43</v>
      </c>
      <c r="K136" s="35" t="s">
        <v>43</v>
      </c>
    </row>
    <row r="137" spans="1:13" s="19" customFormat="1" ht="30" x14ac:dyDescent="0.25">
      <c r="A137" s="17"/>
      <c r="B137" s="42" t="s">
        <v>35</v>
      </c>
      <c r="C137" s="18">
        <f>SUM(C139:C142)</f>
        <v>5372.7</v>
      </c>
      <c r="D137" s="18">
        <f t="shared" ref="D137:G137" si="26">SUM(D139:D142)</f>
        <v>4289.6000000000004</v>
      </c>
      <c r="E137" s="18">
        <f t="shared" si="16"/>
        <v>-1083.0999999999995</v>
      </c>
      <c r="F137" s="18">
        <f t="shared" si="26"/>
        <v>5372.7</v>
      </c>
      <c r="G137" s="18">
        <f t="shared" si="26"/>
        <v>4289.6000000000004</v>
      </c>
      <c r="H137" s="32">
        <f t="shared" si="17"/>
        <v>-1083.0999999999995</v>
      </c>
      <c r="I137" s="32" t="s">
        <v>43</v>
      </c>
      <c r="J137" s="32" t="s">
        <v>43</v>
      </c>
      <c r="K137" s="32" t="s">
        <v>43</v>
      </c>
    </row>
    <row r="138" spans="1:13" s="36" customFormat="1" x14ac:dyDescent="0.25">
      <c r="A138" s="37"/>
      <c r="B138" s="38" t="s">
        <v>6</v>
      </c>
      <c r="C138" s="34"/>
      <c r="D138" s="34"/>
      <c r="E138" s="34"/>
      <c r="F138" s="34"/>
      <c r="G138" s="35"/>
      <c r="H138" s="35"/>
      <c r="I138" s="35"/>
      <c r="J138" s="35"/>
      <c r="K138" s="35"/>
    </row>
    <row r="139" spans="1:13" s="36" customFormat="1" ht="25.15" customHeight="1" x14ac:dyDescent="0.25">
      <c r="A139" s="37"/>
      <c r="B139" s="38" t="s">
        <v>3</v>
      </c>
      <c r="C139" s="34">
        <v>4806.3</v>
      </c>
      <c r="D139" s="34">
        <v>3931.9</v>
      </c>
      <c r="E139" s="34">
        <f t="shared" si="16"/>
        <v>-874.40000000000009</v>
      </c>
      <c r="F139" s="34">
        <v>4806.3</v>
      </c>
      <c r="G139" s="35">
        <v>3931.9</v>
      </c>
      <c r="H139" s="35">
        <f t="shared" si="17"/>
        <v>-874.40000000000009</v>
      </c>
      <c r="I139" s="35" t="s">
        <v>43</v>
      </c>
      <c r="J139" s="35" t="s">
        <v>43</v>
      </c>
      <c r="K139" s="35" t="s">
        <v>43</v>
      </c>
    </row>
    <row r="140" spans="1:13" s="36" customFormat="1" ht="25.15" customHeight="1" x14ac:dyDescent="0.25">
      <c r="A140" s="37"/>
      <c r="B140" s="38" t="s">
        <v>4</v>
      </c>
      <c r="C140" s="34">
        <v>1.7</v>
      </c>
      <c r="D140" s="34">
        <v>1.6</v>
      </c>
      <c r="E140" s="34">
        <f t="shared" si="16"/>
        <v>-9.9999999999999867E-2</v>
      </c>
      <c r="F140" s="34">
        <v>1.7</v>
      </c>
      <c r="G140" s="35">
        <v>1.6</v>
      </c>
      <c r="H140" s="35">
        <f t="shared" si="17"/>
        <v>-9.9999999999999867E-2</v>
      </c>
      <c r="I140" s="35" t="s">
        <v>43</v>
      </c>
      <c r="J140" s="35" t="s">
        <v>43</v>
      </c>
      <c r="K140" s="35" t="s">
        <v>43</v>
      </c>
    </row>
    <row r="141" spans="1:13" s="36" customFormat="1" ht="25.15" customHeight="1" x14ac:dyDescent="0.25">
      <c r="A141" s="37"/>
      <c r="B141" s="38" t="s">
        <v>5</v>
      </c>
      <c r="C141" s="34">
        <v>0</v>
      </c>
      <c r="D141" s="34">
        <v>0</v>
      </c>
      <c r="E141" s="34">
        <f t="shared" ref="E141:E193" si="27">D141-C141</f>
        <v>0</v>
      </c>
      <c r="F141" s="34">
        <v>0</v>
      </c>
      <c r="G141" s="35">
        <v>0</v>
      </c>
      <c r="H141" s="35">
        <f t="shared" ref="H141:H193" si="28">G141-F141</f>
        <v>0</v>
      </c>
      <c r="I141" s="35" t="s">
        <v>43</v>
      </c>
      <c r="J141" s="35" t="s">
        <v>43</v>
      </c>
      <c r="K141" s="35" t="s">
        <v>43</v>
      </c>
    </row>
    <row r="142" spans="1:13" s="36" customFormat="1" ht="25.15" customHeight="1" x14ac:dyDescent="0.25">
      <c r="A142" s="37"/>
      <c r="B142" s="38" t="s">
        <v>12</v>
      </c>
      <c r="C142" s="34">
        <v>564.70000000000005</v>
      </c>
      <c r="D142" s="34">
        <v>356.1</v>
      </c>
      <c r="E142" s="34">
        <f t="shared" si="27"/>
        <v>-208.60000000000002</v>
      </c>
      <c r="F142" s="34">
        <v>564.70000000000005</v>
      </c>
      <c r="G142" s="35">
        <v>356.1</v>
      </c>
      <c r="H142" s="35">
        <f t="shared" si="28"/>
        <v>-208.60000000000002</v>
      </c>
      <c r="I142" s="35" t="s">
        <v>43</v>
      </c>
      <c r="J142" s="35" t="s">
        <v>43</v>
      </c>
      <c r="K142" s="35" t="s">
        <v>43</v>
      </c>
    </row>
    <row r="143" spans="1:13" s="19" customFormat="1" ht="33.75" customHeight="1" x14ac:dyDescent="0.25">
      <c r="A143" s="17"/>
      <c r="B143" s="42" t="s">
        <v>36</v>
      </c>
      <c r="C143" s="18">
        <f t="shared" ref="C143:J143" si="29">SUM(C145:C148)</f>
        <v>576597.1</v>
      </c>
      <c r="D143" s="18">
        <f t="shared" si="29"/>
        <v>449932.6</v>
      </c>
      <c r="E143" s="18">
        <f t="shared" si="27"/>
        <v>-126664.5</v>
      </c>
      <c r="F143" s="18">
        <f t="shared" si="29"/>
        <v>79322.7</v>
      </c>
      <c r="G143" s="18">
        <f t="shared" si="29"/>
        <v>68502.7</v>
      </c>
      <c r="H143" s="32">
        <f t="shared" si="28"/>
        <v>-10820</v>
      </c>
      <c r="I143" s="18">
        <f t="shared" si="29"/>
        <v>497274.4</v>
      </c>
      <c r="J143" s="18">
        <f t="shared" si="29"/>
        <v>381429.9</v>
      </c>
      <c r="K143" s="32">
        <f t="shared" ref="K143:K193" si="30">J143-I143</f>
        <v>-115844.5</v>
      </c>
      <c r="L143" s="20"/>
      <c r="M143" s="20"/>
    </row>
    <row r="144" spans="1:13" s="36" customFormat="1" x14ac:dyDescent="0.25">
      <c r="A144" s="37"/>
      <c r="B144" s="38" t="s">
        <v>6</v>
      </c>
      <c r="C144" s="34"/>
      <c r="D144" s="34"/>
      <c r="E144" s="34"/>
      <c r="F144" s="34"/>
      <c r="G144" s="35"/>
      <c r="H144" s="35"/>
      <c r="I144" s="35"/>
      <c r="J144" s="35"/>
      <c r="K144" s="35"/>
    </row>
    <row r="145" spans="1:11" s="36" customFormat="1" ht="25.15" customHeight="1" x14ac:dyDescent="0.25">
      <c r="A145" s="37"/>
      <c r="B145" s="38" t="s">
        <v>3</v>
      </c>
      <c r="C145" s="34">
        <v>533511.9</v>
      </c>
      <c r="D145" s="34">
        <v>409636.4</v>
      </c>
      <c r="E145" s="34">
        <f t="shared" si="27"/>
        <v>-123875.5</v>
      </c>
      <c r="F145" s="34">
        <v>72279.899999999994</v>
      </c>
      <c r="G145" s="35">
        <v>61459.9</v>
      </c>
      <c r="H145" s="35">
        <f t="shared" si="28"/>
        <v>-10819.999999999993</v>
      </c>
      <c r="I145" s="35">
        <v>461232</v>
      </c>
      <c r="J145" s="35">
        <v>348176.5</v>
      </c>
      <c r="K145" s="35">
        <f t="shared" si="30"/>
        <v>-113055.5</v>
      </c>
    </row>
    <row r="146" spans="1:11" s="36" customFormat="1" ht="25.15" customHeight="1" x14ac:dyDescent="0.25">
      <c r="A146" s="37"/>
      <c r="B146" s="38" t="s">
        <v>4</v>
      </c>
      <c r="C146" s="34">
        <v>5983.6</v>
      </c>
      <c r="D146" s="34">
        <v>5650.1</v>
      </c>
      <c r="E146" s="34">
        <f t="shared" si="27"/>
        <v>-333.5</v>
      </c>
      <c r="F146" s="34">
        <v>48.6</v>
      </c>
      <c r="G146" s="35">
        <v>48.6</v>
      </c>
      <c r="H146" s="35">
        <f t="shared" si="28"/>
        <v>0</v>
      </c>
      <c r="I146" s="35">
        <v>5935</v>
      </c>
      <c r="J146" s="35">
        <v>5601.5</v>
      </c>
      <c r="K146" s="35">
        <f t="shared" si="30"/>
        <v>-333.5</v>
      </c>
    </row>
    <row r="147" spans="1:11" s="36" customFormat="1" ht="25.15" customHeight="1" x14ac:dyDescent="0.25">
      <c r="A147" s="37"/>
      <c r="B147" s="38" t="s">
        <v>5</v>
      </c>
      <c r="C147" s="34">
        <v>19997.2</v>
      </c>
      <c r="D147" s="34">
        <v>17659.5</v>
      </c>
      <c r="E147" s="34">
        <f t="shared" si="27"/>
        <v>-2337.7000000000007</v>
      </c>
      <c r="F147" s="34">
        <v>0</v>
      </c>
      <c r="G147" s="35">
        <v>0</v>
      </c>
      <c r="H147" s="35">
        <f t="shared" si="28"/>
        <v>0</v>
      </c>
      <c r="I147" s="35">
        <v>19997.2</v>
      </c>
      <c r="J147" s="35">
        <v>17659.5</v>
      </c>
      <c r="K147" s="35">
        <f t="shared" si="30"/>
        <v>-2337.7000000000007</v>
      </c>
    </row>
    <row r="148" spans="1:11" s="36" customFormat="1" ht="25.15" customHeight="1" x14ac:dyDescent="0.25">
      <c r="A148" s="37"/>
      <c r="B148" s="38" t="s">
        <v>12</v>
      </c>
      <c r="C148" s="34">
        <v>17104.400000000001</v>
      </c>
      <c r="D148" s="34">
        <v>16986.599999999999</v>
      </c>
      <c r="E148" s="34">
        <f t="shared" si="27"/>
        <v>-117.80000000000291</v>
      </c>
      <c r="F148" s="34">
        <v>6994.2</v>
      </c>
      <c r="G148" s="35">
        <v>6994.2</v>
      </c>
      <c r="H148" s="35">
        <f t="shared" si="28"/>
        <v>0</v>
      </c>
      <c r="I148" s="35">
        <v>10110.200000000001</v>
      </c>
      <c r="J148" s="35">
        <v>9992.4</v>
      </c>
      <c r="K148" s="35">
        <f t="shared" si="30"/>
        <v>-117.80000000000109</v>
      </c>
    </row>
    <row r="149" spans="1:11" s="19" customFormat="1" ht="30" x14ac:dyDescent="0.25">
      <c r="A149" s="17"/>
      <c r="B149" s="42" t="s">
        <v>37</v>
      </c>
      <c r="C149" s="18">
        <f>SUM(C151:C154)</f>
        <v>7630.19</v>
      </c>
      <c r="D149" s="18">
        <f t="shared" ref="D149:G149" si="31">SUM(D151:D154)</f>
        <v>6140.8</v>
      </c>
      <c r="E149" s="18">
        <f t="shared" si="27"/>
        <v>-1489.3899999999994</v>
      </c>
      <c r="F149" s="18">
        <f t="shared" si="31"/>
        <v>7630.19</v>
      </c>
      <c r="G149" s="18">
        <f t="shared" si="31"/>
        <v>6140.8</v>
      </c>
      <c r="H149" s="32">
        <f t="shared" si="28"/>
        <v>-1489.3899999999994</v>
      </c>
      <c r="I149" s="32" t="s">
        <v>43</v>
      </c>
      <c r="J149" s="32" t="s">
        <v>43</v>
      </c>
      <c r="K149" s="32" t="s">
        <v>43</v>
      </c>
    </row>
    <row r="150" spans="1:11" s="36" customFormat="1" x14ac:dyDescent="0.25">
      <c r="A150" s="37"/>
      <c r="B150" s="38" t="s">
        <v>6</v>
      </c>
      <c r="C150" s="34"/>
      <c r="D150" s="34"/>
      <c r="E150" s="34"/>
      <c r="F150" s="34"/>
      <c r="G150" s="35"/>
      <c r="H150" s="35"/>
      <c r="I150" s="35"/>
      <c r="J150" s="35"/>
      <c r="K150" s="35"/>
    </row>
    <row r="151" spans="1:11" s="36" customFormat="1" ht="25.15" customHeight="1" x14ac:dyDescent="0.25">
      <c r="A151" s="37"/>
      <c r="B151" s="38" t="s">
        <v>3</v>
      </c>
      <c r="C151" s="34">
        <v>6978.69</v>
      </c>
      <c r="D151" s="34">
        <v>5945.1</v>
      </c>
      <c r="E151" s="34">
        <f t="shared" si="27"/>
        <v>-1033.5899999999992</v>
      </c>
      <c r="F151" s="34">
        <v>6978.69</v>
      </c>
      <c r="G151" s="35">
        <v>5945.1</v>
      </c>
      <c r="H151" s="35">
        <f t="shared" si="28"/>
        <v>-1033.5899999999992</v>
      </c>
      <c r="I151" s="35" t="s">
        <v>43</v>
      </c>
      <c r="J151" s="35" t="s">
        <v>43</v>
      </c>
      <c r="K151" s="35" t="s">
        <v>43</v>
      </c>
    </row>
    <row r="152" spans="1:11" s="36" customFormat="1" ht="25.15" customHeight="1" x14ac:dyDescent="0.25">
      <c r="A152" s="37"/>
      <c r="B152" s="38" t="s">
        <v>4</v>
      </c>
      <c r="C152" s="34">
        <v>0.2</v>
      </c>
      <c r="D152" s="34">
        <v>0.2</v>
      </c>
      <c r="E152" s="34">
        <f t="shared" si="27"/>
        <v>0</v>
      </c>
      <c r="F152" s="34">
        <v>0.2</v>
      </c>
      <c r="G152" s="35">
        <v>0.2</v>
      </c>
      <c r="H152" s="35">
        <f t="shared" si="28"/>
        <v>0</v>
      </c>
      <c r="I152" s="35" t="s">
        <v>43</v>
      </c>
      <c r="J152" s="35" t="s">
        <v>43</v>
      </c>
      <c r="K152" s="35" t="s">
        <v>43</v>
      </c>
    </row>
    <row r="153" spans="1:11" s="36" customFormat="1" ht="25.15" customHeight="1" x14ac:dyDescent="0.25">
      <c r="A153" s="37"/>
      <c r="B153" s="38" t="s">
        <v>5</v>
      </c>
      <c r="C153" s="34">
        <v>0</v>
      </c>
      <c r="D153" s="34">
        <v>0</v>
      </c>
      <c r="E153" s="34">
        <f t="shared" si="27"/>
        <v>0</v>
      </c>
      <c r="F153" s="34">
        <v>0</v>
      </c>
      <c r="G153" s="35">
        <v>0</v>
      </c>
      <c r="H153" s="35">
        <f t="shared" si="28"/>
        <v>0</v>
      </c>
      <c r="I153" s="35" t="s">
        <v>43</v>
      </c>
      <c r="J153" s="35" t="s">
        <v>43</v>
      </c>
      <c r="K153" s="35" t="s">
        <v>43</v>
      </c>
    </row>
    <row r="154" spans="1:11" s="36" customFormat="1" ht="25.15" customHeight="1" x14ac:dyDescent="0.25">
      <c r="A154" s="37"/>
      <c r="B154" s="38" t="s">
        <v>12</v>
      </c>
      <c r="C154" s="34">
        <v>651.29999999999995</v>
      </c>
      <c r="D154" s="34">
        <v>195.5</v>
      </c>
      <c r="E154" s="34">
        <f t="shared" si="27"/>
        <v>-455.79999999999995</v>
      </c>
      <c r="F154" s="34">
        <v>651.29999999999995</v>
      </c>
      <c r="G154" s="35">
        <v>195.5</v>
      </c>
      <c r="H154" s="35">
        <f t="shared" si="28"/>
        <v>-455.79999999999995</v>
      </c>
      <c r="I154" s="35" t="s">
        <v>43</v>
      </c>
      <c r="J154" s="35" t="s">
        <v>43</v>
      </c>
      <c r="K154" s="35" t="s">
        <v>43</v>
      </c>
    </row>
    <row r="155" spans="1:11" s="19" customFormat="1" ht="45" x14ac:dyDescent="0.25">
      <c r="A155" s="17"/>
      <c r="B155" s="42" t="s">
        <v>38</v>
      </c>
      <c r="C155" s="18">
        <f>SUM(C157:C160)</f>
        <v>4496.7</v>
      </c>
      <c r="D155" s="18">
        <f t="shared" ref="D155:G155" si="32">SUM(D157:D160)</f>
        <v>3677.6000000000004</v>
      </c>
      <c r="E155" s="18">
        <f t="shared" si="27"/>
        <v>-819.09999999999945</v>
      </c>
      <c r="F155" s="18">
        <f t="shared" si="32"/>
        <v>4496.7</v>
      </c>
      <c r="G155" s="18">
        <f t="shared" si="32"/>
        <v>3677.6000000000004</v>
      </c>
      <c r="H155" s="32">
        <f t="shared" si="28"/>
        <v>-819.09999999999945</v>
      </c>
      <c r="I155" s="32" t="s">
        <v>43</v>
      </c>
      <c r="J155" s="32" t="s">
        <v>43</v>
      </c>
      <c r="K155" s="32" t="s">
        <v>43</v>
      </c>
    </row>
    <row r="156" spans="1:11" s="36" customFormat="1" x14ac:dyDescent="0.25">
      <c r="A156" s="37"/>
      <c r="B156" s="38" t="s">
        <v>6</v>
      </c>
      <c r="C156" s="34"/>
      <c r="D156" s="34"/>
      <c r="E156" s="34"/>
      <c r="F156" s="34"/>
      <c r="G156" s="35"/>
      <c r="H156" s="35"/>
      <c r="I156" s="35"/>
      <c r="J156" s="35"/>
      <c r="K156" s="35"/>
    </row>
    <row r="157" spans="1:11" s="36" customFormat="1" ht="25.15" customHeight="1" x14ac:dyDescent="0.25">
      <c r="A157" s="37"/>
      <c r="B157" s="38" t="s">
        <v>3</v>
      </c>
      <c r="C157" s="34">
        <v>4076.7</v>
      </c>
      <c r="D157" s="34">
        <v>3472.8</v>
      </c>
      <c r="E157" s="34">
        <f t="shared" si="27"/>
        <v>-603.89999999999964</v>
      </c>
      <c r="F157" s="34">
        <v>4076.7</v>
      </c>
      <c r="G157" s="35">
        <v>3472.8</v>
      </c>
      <c r="H157" s="35">
        <f t="shared" si="28"/>
        <v>-603.89999999999964</v>
      </c>
      <c r="I157" s="35" t="s">
        <v>43</v>
      </c>
      <c r="J157" s="35" t="s">
        <v>43</v>
      </c>
      <c r="K157" s="35" t="s">
        <v>43</v>
      </c>
    </row>
    <row r="158" spans="1:11" s="36" customFormat="1" ht="25.15" customHeight="1" x14ac:dyDescent="0.25">
      <c r="A158" s="37"/>
      <c r="B158" s="38" t="s">
        <v>4</v>
      </c>
      <c r="C158" s="34">
        <v>0</v>
      </c>
      <c r="D158" s="34">
        <v>0</v>
      </c>
      <c r="E158" s="34">
        <f t="shared" si="27"/>
        <v>0</v>
      </c>
      <c r="F158" s="34">
        <v>0</v>
      </c>
      <c r="G158" s="35">
        <v>0</v>
      </c>
      <c r="H158" s="35">
        <f t="shared" si="28"/>
        <v>0</v>
      </c>
      <c r="I158" s="35" t="s">
        <v>43</v>
      </c>
      <c r="J158" s="35" t="s">
        <v>43</v>
      </c>
      <c r="K158" s="35" t="s">
        <v>43</v>
      </c>
    </row>
    <row r="159" spans="1:11" s="36" customFormat="1" ht="25.15" customHeight="1" x14ac:dyDescent="0.25">
      <c r="A159" s="37"/>
      <c r="B159" s="38" t="s">
        <v>5</v>
      </c>
      <c r="C159" s="34">
        <v>0</v>
      </c>
      <c r="D159" s="34">
        <v>0</v>
      </c>
      <c r="E159" s="34">
        <f t="shared" si="27"/>
        <v>0</v>
      </c>
      <c r="F159" s="34">
        <v>0</v>
      </c>
      <c r="G159" s="35">
        <v>0</v>
      </c>
      <c r="H159" s="35">
        <f t="shared" si="28"/>
        <v>0</v>
      </c>
      <c r="I159" s="35" t="s">
        <v>43</v>
      </c>
      <c r="J159" s="35" t="s">
        <v>43</v>
      </c>
      <c r="K159" s="35" t="s">
        <v>43</v>
      </c>
    </row>
    <row r="160" spans="1:11" s="36" customFormat="1" ht="25.15" customHeight="1" x14ac:dyDescent="0.25">
      <c r="A160" s="37"/>
      <c r="B160" s="38" t="s">
        <v>12</v>
      </c>
      <c r="C160" s="34">
        <v>420</v>
      </c>
      <c r="D160" s="34">
        <v>204.8</v>
      </c>
      <c r="E160" s="34">
        <f t="shared" si="27"/>
        <v>-215.2</v>
      </c>
      <c r="F160" s="34">
        <v>420</v>
      </c>
      <c r="G160" s="35">
        <v>204.8</v>
      </c>
      <c r="H160" s="35">
        <f t="shared" si="28"/>
        <v>-215.2</v>
      </c>
      <c r="I160" s="35" t="s">
        <v>43</v>
      </c>
      <c r="J160" s="35" t="s">
        <v>43</v>
      </c>
      <c r="K160" s="35" t="s">
        <v>43</v>
      </c>
    </row>
    <row r="161" spans="1:13" s="19" customFormat="1" ht="31.5" customHeight="1" x14ac:dyDescent="0.25">
      <c r="A161" s="17"/>
      <c r="B161" s="42" t="s">
        <v>39</v>
      </c>
      <c r="C161" s="18">
        <f>SUM(C163:C166)</f>
        <v>113601.2</v>
      </c>
      <c r="D161" s="18">
        <f>SUM(D163:D166)</f>
        <v>88609</v>
      </c>
      <c r="E161" s="18">
        <f t="shared" si="27"/>
        <v>-24992.199999999997</v>
      </c>
      <c r="F161" s="18">
        <f>SUM(F163:F166)</f>
        <v>113601.2</v>
      </c>
      <c r="G161" s="18">
        <f>SUM(G163:G166)</f>
        <v>88609</v>
      </c>
      <c r="H161" s="32">
        <f t="shared" si="28"/>
        <v>-24992.199999999997</v>
      </c>
      <c r="I161" s="32" t="s">
        <v>43</v>
      </c>
      <c r="J161" s="32" t="s">
        <v>43</v>
      </c>
      <c r="K161" s="32" t="s">
        <v>43</v>
      </c>
    </row>
    <row r="162" spans="1:13" s="36" customFormat="1" x14ac:dyDescent="0.25">
      <c r="A162" s="37"/>
      <c r="B162" s="38" t="s">
        <v>6</v>
      </c>
      <c r="C162" s="34"/>
      <c r="D162" s="34"/>
      <c r="E162" s="34"/>
      <c r="F162" s="34"/>
      <c r="G162" s="35"/>
      <c r="H162" s="35"/>
      <c r="I162" s="35"/>
      <c r="J162" s="35"/>
      <c r="K162" s="35"/>
    </row>
    <row r="163" spans="1:13" s="36" customFormat="1" ht="25.15" customHeight="1" x14ac:dyDescent="0.25">
      <c r="A163" s="37"/>
      <c r="B163" s="38" t="s">
        <v>3</v>
      </c>
      <c r="C163" s="34">
        <v>87101.9</v>
      </c>
      <c r="D163" s="34">
        <v>72670.3</v>
      </c>
      <c r="E163" s="34">
        <f t="shared" si="27"/>
        <v>-14431.599999999991</v>
      </c>
      <c r="F163" s="34">
        <v>87101.9</v>
      </c>
      <c r="G163" s="35">
        <v>72670.3</v>
      </c>
      <c r="H163" s="35">
        <f t="shared" si="28"/>
        <v>-14431.599999999991</v>
      </c>
      <c r="I163" s="35" t="s">
        <v>43</v>
      </c>
      <c r="J163" s="35" t="s">
        <v>43</v>
      </c>
      <c r="K163" s="35" t="s">
        <v>43</v>
      </c>
    </row>
    <row r="164" spans="1:13" s="36" customFormat="1" ht="25.15" customHeight="1" x14ac:dyDescent="0.25">
      <c r="A164" s="37"/>
      <c r="B164" s="38" t="s">
        <v>4</v>
      </c>
      <c r="C164" s="34">
        <v>38</v>
      </c>
      <c r="D164" s="34">
        <v>35.9</v>
      </c>
      <c r="E164" s="34">
        <f t="shared" si="27"/>
        <v>-2.1000000000000014</v>
      </c>
      <c r="F164" s="34">
        <v>38</v>
      </c>
      <c r="G164" s="35">
        <v>35.9</v>
      </c>
      <c r="H164" s="35">
        <f t="shared" si="28"/>
        <v>-2.1000000000000014</v>
      </c>
      <c r="I164" s="35" t="s">
        <v>43</v>
      </c>
      <c r="J164" s="35" t="s">
        <v>43</v>
      </c>
      <c r="K164" s="35" t="s">
        <v>43</v>
      </c>
    </row>
    <row r="165" spans="1:13" s="36" customFormat="1" ht="25.15" customHeight="1" x14ac:dyDescent="0.25">
      <c r="A165" s="37"/>
      <c r="B165" s="38" t="s">
        <v>5</v>
      </c>
      <c r="C165" s="34">
        <v>1052.5999999999999</v>
      </c>
      <c r="D165" s="34">
        <v>860.5</v>
      </c>
      <c r="E165" s="34">
        <f t="shared" si="27"/>
        <v>-192.09999999999991</v>
      </c>
      <c r="F165" s="34">
        <v>1052.5999999999999</v>
      </c>
      <c r="G165" s="35">
        <v>860.5</v>
      </c>
      <c r="H165" s="35">
        <f t="shared" si="28"/>
        <v>-192.09999999999991</v>
      </c>
      <c r="I165" s="35" t="s">
        <v>43</v>
      </c>
      <c r="J165" s="35" t="s">
        <v>43</v>
      </c>
      <c r="K165" s="35" t="s">
        <v>43</v>
      </c>
    </row>
    <row r="166" spans="1:13" s="36" customFormat="1" ht="25.15" customHeight="1" x14ac:dyDescent="0.25">
      <c r="A166" s="37"/>
      <c r="B166" s="38" t="s">
        <v>12</v>
      </c>
      <c r="C166" s="34">
        <v>25408.7</v>
      </c>
      <c r="D166" s="34">
        <v>15042.3</v>
      </c>
      <c r="E166" s="34">
        <f t="shared" si="27"/>
        <v>-10366.400000000001</v>
      </c>
      <c r="F166" s="34">
        <v>25408.7</v>
      </c>
      <c r="G166" s="35">
        <v>15042.3</v>
      </c>
      <c r="H166" s="35">
        <f t="shared" si="28"/>
        <v>-10366.400000000001</v>
      </c>
      <c r="I166" s="35" t="s">
        <v>43</v>
      </c>
      <c r="J166" s="35" t="s">
        <v>43</v>
      </c>
      <c r="K166" s="35" t="s">
        <v>43</v>
      </c>
    </row>
    <row r="167" spans="1:13" s="19" customFormat="1" ht="48" customHeight="1" x14ac:dyDescent="0.25">
      <c r="A167" s="17"/>
      <c r="B167" s="42" t="s">
        <v>42</v>
      </c>
      <c r="C167" s="18">
        <f>SUM(C169:C172)</f>
        <v>12811.8</v>
      </c>
      <c r="D167" s="18">
        <f t="shared" ref="D167:J167" si="33">SUM(D169:D172)</f>
        <v>11980.5</v>
      </c>
      <c r="E167" s="18">
        <f t="shared" si="27"/>
        <v>-831.29999999999927</v>
      </c>
      <c r="F167" s="18">
        <f t="shared" si="33"/>
        <v>8049.4</v>
      </c>
      <c r="G167" s="18">
        <f t="shared" si="33"/>
        <v>8041.4</v>
      </c>
      <c r="H167" s="32">
        <f t="shared" si="28"/>
        <v>-8</v>
      </c>
      <c r="I167" s="18">
        <f t="shared" si="33"/>
        <v>4762.3999999999996</v>
      </c>
      <c r="J167" s="18">
        <f t="shared" si="33"/>
        <v>3939.1</v>
      </c>
      <c r="K167" s="32">
        <f t="shared" si="30"/>
        <v>-823.29999999999973</v>
      </c>
      <c r="L167" s="20"/>
      <c r="M167" s="20"/>
    </row>
    <row r="168" spans="1:13" s="19" customFormat="1" x14ac:dyDescent="0.25">
      <c r="A168" s="17"/>
      <c r="B168" s="38" t="s">
        <v>6</v>
      </c>
      <c r="C168" s="18"/>
      <c r="D168" s="18"/>
      <c r="E168" s="34"/>
      <c r="F168" s="18"/>
      <c r="G168" s="32"/>
      <c r="H168" s="35"/>
      <c r="I168" s="32"/>
      <c r="J168" s="32"/>
      <c r="K168" s="35"/>
    </row>
    <row r="169" spans="1:13" s="36" customFormat="1" ht="25.5" customHeight="1" x14ac:dyDescent="0.25">
      <c r="A169" s="37"/>
      <c r="B169" s="38" t="s">
        <v>3</v>
      </c>
      <c r="C169" s="34">
        <v>9472.9</v>
      </c>
      <c r="D169" s="34">
        <v>8626.4</v>
      </c>
      <c r="E169" s="34">
        <f t="shared" si="27"/>
        <v>-846.5</v>
      </c>
      <c r="F169" s="34">
        <v>4710.5</v>
      </c>
      <c r="G169" s="35">
        <v>4687.3</v>
      </c>
      <c r="H169" s="35">
        <f t="shared" si="28"/>
        <v>-23.199999999999818</v>
      </c>
      <c r="I169" s="35">
        <v>4762.3999999999996</v>
      </c>
      <c r="J169" s="35">
        <v>3939.1</v>
      </c>
      <c r="K169" s="35">
        <f t="shared" si="30"/>
        <v>-823.29999999999973</v>
      </c>
    </row>
    <row r="170" spans="1:13" s="36" customFormat="1" ht="27" customHeight="1" x14ac:dyDescent="0.25">
      <c r="A170" s="37"/>
      <c r="B170" s="38" t="s">
        <v>4</v>
      </c>
      <c r="C170" s="34">
        <v>15</v>
      </c>
      <c r="D170" s="34">
        <v>14.4</v>
      </c>
      <c r="E170" s="34">
        <f t="shared" si="27"/>
        <v>-0.59999999999999964</v>
      </c>
      <c r="F170" s="34">
        <v>15</v>
      </c>
      <c r="G170" s="35">
        <v>14.4</v>
      </c>
      <c r="H170" s="35">
        <f t="shared" si="28"/>
        <v>-0.59999999999999964</v>
      </c>
      <c r="I170" s="35">
        <v>0</v>
      </c>
      <c r="J170" s="35">
        <v>0</v>
      </c>
      <c r="K170" s="35">
        <f t="shared" si="30"/>
        <v>0</v>
      </c>
    </row>
    <row r="171" spans="1:13" s="36" customFormat="1" ht="25.5" customHeight="1" x14ac:dyDescent="0.25">
      <c r="A171" s="37"/>
      <c r="B171" s="38" t="s">
        <v>5</v>
      </c>
      <c r="C171" s="34">
        <v>0</v>
      </c>
      <c r="D171" s="34">
        <v>0</v>
      </c>
      <c r="E171" s="34">
        <f t="shared" si="27"/>
        <v>0</v>
      </c>
      <c r="F171" s="34">
        <v>0</v>
      </c>
      <c r="G171" s="35">
        <v>0</v>
      </c>
      <c r="H171" s="35">
        <f t="shared" si="28"/>
        <v>0</v>
      </c>
      <c r="I171" s="35">
        <v>0</v>
      </c>
      <c r="J171" s="35">
        <v>0</v>
      </c>
      <c r="K171" s="35">
        <f t="shared" si="30"/>
        <v>0</v>
      </c>
    </row>
    <row r="172" spans="1:13" s="36" customFormat="1" ht="29.25" customHeight="1" x14ac:dyDescent="0.25">
      <c r="A172" s="37"/>
      <c r="B172" s="38" t="s">
        <v>12</v>
      </c>
      <c r="C172" s="34">
        <v>3323.9</v>
      </c>
      <c r="D172" s="34">
        <v>3339.7</v>
      </c>
      <c r="E172" s="34">
        <f t="shared" si="27"/>
        <v>15.799999999999727</v>
      </c>
      <c r="F172" s="35">
        <v>3323.9</v>
      </c>
      <c r="G172" s="40">
        <v>3339.7</v>
      </c>
      <c r="H172" s="35">
        <f t="shared" si="28"/>
        <v>15.799999999999727</v>
      </c>
      <c r="I172" s="35">
        <v>0</v>
      </c>
      <c r="J172" s="35">
        <v>0</v>
      </c>
      <c r="K172" s="35">
        <f t="shared" si="30"/>
        <v>0</v>
      </c>
    </row>
    <row r="173" spans="1:13" s="19" customFormat="1" ht="45" x14ac:dyDescent="0.25">
      <c r="A173" s="17"/>
      <c r="B173" s="42" t="s">
        <v>40</v>
      </c>
      <c r="C173" s="18">
        <f>SUM(C175,C176,C177,C178,C179,C181)</f>
        <v>14658248.969999999</v>
      </c>
      <c r="D173" s="18">
        <f>SUM(D175,D176,D177,D178,D179,D181)</f>
        <v>11838327.4</v>
      </c>
      <c r="E173" s="18">
        <f t="shared" si="27"/>
        <v>-2819921.5699999984</v>
      </c>
      <c r="F173" s="18">
        <f>SUM(F175,F176,F177,F178,F179,F181)</f>
        <v>57607.9</v>
      </c>
      <c r="G173" s="18">
        <f>SUM(G175,G176,G177,G178,G179,G181)</f>
        <v>49292.4</v>
      </c>
      <c r="H173" s="32">
        <f t="shared" si="28"/>
        <v>-8315.5</v>
      </c>
      <c r="I173" s="18">
        <f>SUM(I175,I176,I177,I178,I179,I181)</f>
        <v>14600641.069999998</v>
      </c>
      <c r="J173" s="18">
        <f>SUM(J175,J176,J177,J178,J179,J181)</f>
        <v>11789035</v>
      </c>
      <c r="K173" s="32">
        <f t="shared" si="30"/>
        <v>-2811606.0699999984</v>
      </c>
      <c r="L173" s="20"/>
    </row>
    <row r="174" spans="1:13" s="36" customFormat="1" x14ac:dyDescent="0.25">
      <c r="A174" s="37"/>
      <c r="B174" s="38" t="s">
        <v>6</v>
      </c>
      <c r="C174" s="34"/>
      <c r="D174" s="34"/>
      <c r="E174" s="34"/>
      <c r="F174" s="34"/>
      <c r="G174" s="35"/>
      <c r="H174" s="35"/>
      <c r="I174" s="35"/>
      <c r="J174" s="35"/>
      <c r="K174" s="35"/>
      <c r="L174" s="41"/>
    </row>
    <row r="175" spans="1:13" s="36" customFormat="1" ht="25.15" customHeight="1" x14ac:dyDescent="0.25">
      <c r="A175" s="37"/>
      <c r="B175" s="38" t="s">
        <v>3</v>
      </c>
      <c r="C175" s="34">
        <v>2147670.27</v>
      </c>
      <c r="D175" s="34">
        <v>1490404.7</v>
      </c>
      <c r="E175" s="34">
        <f t="shared" si="27"/>
        <v>-657265.57000000007</v>
      </c>
      <c r="F175" s="34">
        <v>51385.4</v>
      </c>
      <c r="G175" s="35">
        <v>43967</v>
      </c>
      <c r="H175" s="35">
        <f t="shared" si="28"/>
        <v>-7418.4000000000015</v>
      </c>
      <c r="I175" s="35">
        <v>2096284.87</v>
      </c>
      <c r="J175" s="35">
        <v>1446437.7</v>
      </c>
      <c r="K175" s="35">
        <f t="shared" si="30"/>
        <v>-649847.17000000016</v>
      </c>
      <c r="L175" s="41"/>
      <c r="M175" s="41"/>
    </row>
    <row r="176" spans="1:13" s="36" customFormat="1" ht="25.15" customHeight="1" x14ac:dyDescent="0.25">
      <c r="A176" s="37"/>
      <c r="B176" s="38" t="s">
        <v>4</v>
      </c>
      <c r="C176" s="34">
        <v>45141.2</v>
      </c>
      <c r="D176" s="34">
        <v>41056.300000000003</v>
      </c>
      <c r="E176" s="34">
        <f t="shared" si="27"/>
        <v>-4084.8999999999942</v>
      </c>
      <c r="F176" s="34">
        <v>14.8</v>
      </c>
      <c r="G176" s="35">
        <v>14.8</v>
      </c>
      <c r="H176" s="35">
        <f t="shared" si="28"/>
        <v>0</v>
      </c>
      <c r="I176" s="35">
        <v>45126.400000000001</v>
      </c>
      <c r="J176" s="35">
        <v>41041.5</v>
      </c>
      <c r="K176" s="35">
        <f t="shared" si="30"/>
        <v>-4084.9000000000015</v>
      </c>
      <c r="L176" s="41"/>
    </row>
    <row r="177" spans="1:13" s="36" customFormat="1" ht="25.15" customHeight="1" x14ac:dyDescent="0.25">
      <c r="A177" s="37"/>
      <c r="B177" s="38" t="s">
        <v>5</v>
      </c>
      <c r="C177" s="34">
        <v>276311</v>
      </c>
      <c r="D177" s="34">
        <v>262472.90000000002</v>
      </c>
      <c r="E177" s="34">
        <f t="shared" si="27"/>
        <v>-13838.099999999977</v>
      </c>
      <c r="F177" s="34">
        <v>0</v>
      </c>
      <c r="G177" s="35">
        <v>0</v>
      </c>
      <c r="H177" s="35">
        <f t="shared" si="28"/>
        <v>0</v>
      </c>
      <c r="I177" s="35">
        <v>276311</v>
      </c>
      <c r="J177" s="35">
        <v>262472.90000000002</v>
      </c>
      <c r="K177" s="35">
        <f t="shared" si="30"/>
        <v>-13838.099999999977</v>
      </c>
    </row>
    <row r="178" spans="1:13" s="36" customFormat="1" ht="25.15" customHeight="1" x14ac:dyDescent="0.25">
      <c r="A178" s="37"/>
      <c r="B178" s="38" t="s">
        <v>12</v>
      </c>
      <c r="C178" s="34">
        <v>822490.2</v>
      </c>
      <c r="D178" s="34">
        <v>795059.5</v>
      </c>
      <c r="E178" s="34">
        <f t="shared" si="27"/>
        <v>-27430.699999999953</v>
      </c>
      <c r="F178" s="34">
        <v>6207.7</v>
      </c>
      <c r="G178" s="35">
        <v>5310.6</v>
      </c>
      <c r="H178" s="35">
        <f t="shared" si="28"/>
        <v>-897.09999999999945</v>
      </c>
      <c r="I178" s="35">
        <v>816282.5</v>
      </c>
      <c r="J178" s="35">
        <v>789748.9</v>
      </c>
      <c r="K178" s="35">
        <f t="shared" si="30"/>
        <v>-26533.599999999977</v>
      </c>
    </row>
    <row r="179" spans="1:13" s="36" customFormat="1" ht="39.75" customHeight="1" x14ac:dyDescent="0.25">
      <c r="A179" s="37"/>
      <c r="B179" s="42" t="s">
        <v>13</v>
      </c>
      <c r="C179" s="34">
        <v>11114070.699999999</v>
      </c>
      <c r="D179" s="34">
        <v>9025593</v>
      </c>
      <c r="E179" s="34">
        <f t="shared" si="27"/>
        <v>-2088477.6999999993</v>
      </c>
      <c r="F179" s="44">
        <v>0</v>
      </c>
      <c r="G179" s="44">
        <v>0</v>
      </c>
      <c r="H179" s="35">
        <v>0</v>
      </c>
      <c r="I179" s="34">
        <v>11114070.699999999</v>
      </c>
      <c r="J179" s="35">
        <v>9025593</v>
      </c>
      <c r="K179" s="35">
        <f t="shared" si="30"/>
        <v>-2088477.6999999993</v>
      </c>
    </row>
    <row r="180" spans="1:13" s="36" customFormat="1" x14ac:dyDescent="0.25">
      <c r="A180" s="37"/>
      <c r="B180" s="38" t="s">
        <v>53</v>
      </c>
      <c r="C180" s="34">
        <v>10854061.199999999</v>
      </c>
      <c r="D180" s="34">
        <v>8762711.5999999996</v>
      </c>
      <c r="E180" s="34">
        <f t="shared" si="27"/>
        <v>-2091349.5999999996</v>
      </c>
      <c r="F180" s="34">
        <v>0</v>
      </c>
      <c r="G180" s="35">
        <v>0</v>
      </c>
      <c r="H180" s="35">
        <v>0</v>
      </c>
      <c r="I180" s="35">
        <v>10854061.199999999</v>
      </c>
      <c r="J180" s="35">
        <v>8762711.5999999996</v>
      </c>
      <c r="K180" s="35">
        <f t="shared" si="30"/>
        <v>-2091349.5999999996</v>
      </c>
    </row>
    <row r="181" spans="1:13" s="36" customFormat="1" x14ac:dyDescent="0.25">
      <c r="A181" s="37"/>
      <c r="B181" s="42" t="s">
        <v>54</v>
      </c>
      <c r="C181" s="34">
        <v>252565.6</v>
      </c>
      <c r="D181" s="34">
        <v>223741</v>
      </c>
      <c r="E181" s="34">
        <f t="shared" si="27"/>
        <v>-28824.600000000006</v>
      </c>
      <c r="F181" s="34">
        <v>0</v>
      </c>
      <c r="G181" s="35">
        <v>0</v>
      </c>
      <c r="H181" s="35">
        <v>0</v>
      </c>
      <c r="I181" s="35">
        <v>252565.6</v>
      </c>
      <c r="J181" s="35">
        <v>223741</v>
      </c>
      <c r="K181" s="35">
        <f t="shared" si="30"/>
        <v>-28824.600000000006</v>
      </c>
    </row>
    <row r="182" spans="1:13" s="50" customFormat="1" ht="31.15" customHeight="1" x14ac:dyDescent="0.25">
      <c r="A182" s="47"/>
      <c r="B182" s="51" t="s">
        <v>58</v>
      </c>
      <c r="C182" s="52">
        <f>SUM(C186,C187,C188,C189,C190,C192,C193)</f>
        <v>31551690.52</v>
      </c>
      <c r="D182" s="52">
        <f>SUM(D186,D187,D188,D189,D190,D192,D193)</f>
        <v>22382615.080000002</v>
      </c>
      <c r="E182" s="52">
        <f t="shared" si="27"/>
        <v>-9169075.4399999976</v>
      </c>
      <c r="F182" s="53">
        <f>SUM(F186,F187,F188,F189,F190,F193)</f>
        <v>2721538.4899999998</v>
      </c>
      <c r="G182" s="53">
        <f>SUM(G186,G187,G188,G189,G190,G193)</f>
        <v>1964654.3000000003</v>
      </c>
      <c r="H182" s="54">
        <f t="shared" si="28"/>
        <v>-756884.18999999948</v>
      </c>
      <c r="I182" s="53">
        <f>SUM(I186,I187,I188,I189,I190,I192,I193)</f>
        <v>28830152.02</v>
      </c>
      <c r="J182" s="53">
        <f>SUM(J186,J187,J188,J189,J190,J192,J193)</f>
        <v>20417960.799999997</v>
      </c>
      <c r="K182" s="54">
        <f t="shared" si="30"/>
        <v>-8412191.2200000025</v>
      </c>
      <c r="L182" s="49"/>
      <c r="M182" s="49"/>
    </row>
    <row r="183" spans="1:13" ht="15.75" x14ac:dyDescent="0.25">
      <c r="A183" s="9"/>
      <c r="B183" s="48" t="s">
        <v>55</v>
      </c>
      <c r="C183" s="55">
        <f>C186+C191</f>
        <v>23593038.109999996</v>
      </c>
      <c r="D183" s="55">
        <f t="shared" ref="D183:K183" si="34">D186+D191</f>
        <v>17982345.200000003</v>
      </c>
      <c r="E183" s="55">
        <f t="shared" si="34"/>
        <v>-5610692.9099999946</v>
      </c>
      <c r="F183" s="55">
        <f t="shared" si="34"/>
        <v>1414101.4899999998</v>
      </c>
      <c r="G183" s="56">
        <f t="shared" si="34"/>
        <v>1198116.3000000003</v>
      </c>
      <c r="H183" s="56">
        <f t="shared" si="34"/>
        <v>-215985.18999999948</v>
      </c>
      <c r="I183" s="56">
        <f t="shared" si="34"/>
        <v>22178936.57</v>
      </c>
      <c r="J183" s="56">
        <f t="shared" si="34"/>
        <v>16784228.899999999</v>
      </c>
      <c r="K183" s="56">
        <f t="shared" si="34"/>
        <v>-5394707.669999999</v>
      </c>
      <c r="L183" s="21"/>
    </row>
    <row r="184" spans="1:13" ht="23.25" customHeight="1" x14ac:dyDescent="0.25">
      <c r="A184" s="9"/>
      <c r="B184" s="43" t="s">
        <v>59</v>
      </c>
      <c r="C184" s="45">
        <f>C186+C187+C188+C189</f>
        <v>20176675.219999999</v>
      </c>
      <c r="D184" s="45">
        <f t="shared" ref="D184:K184" si="35">D186+D187+D188+D189</f>
        <v>13131654.580000002</v>
      </c>
      <c r="E184" s="45">
        <f t="shared" si="35"/>
        <v>-7045020.639999995</v>
      </c>
      <c r="F184" s="45">
        <f t="shared" si="35"/>
        <v>2713159.4899999998</v>
      </c>
      <c r="G184" s="46">
        <f t="shared" si="35"/>
        <v>1963027.8000000003</v>
      </c>
      <c r="H184" s="46">
        <f t="shared" si="35"/>
        <v>-750131.68999999948</v>
      </c>
      <c r="I184" s="46">
        <f t="shared" si="35"/>
        <v>17463515.719999999</v>
      </c>
      <c r="J184" s="46">
        <f t="shared" si="35"/>
        <v>11168626.799999999</v>
      </c>
      <c r="K184" s="46">
        <f t="shared" si="35"/>
        <v>-6294888.9199999999</v>
      </c>
      <c r="L184" s="21"/>
    </row>
    <row r="185" spans="1:13" x14ac:dyDescent="0.25">
      <c r="A185" s="9"/>
      <c r="B185" s="43" t="s">
        <v>56</v>
      </c>
      <c r="C185" s="12"/>
      <c r="D185" s="12"/>
      <c r="E185" s="12"/>
      <c r="F185" s="12"/>
      <c r="G185" s="11"/>
      <c r="H185" s="11"/>
      <c r="I185" s="11"/>
      <c r="J185" s="11"/>
      <c r="K185" s="11"/>
      <c r="L185" s="21"/>
    </row>
    <row r="186" spans="1:13" ht="28.5" customHeight="1" x14ac:dyDescent="0.25">
      <c r="A186" s="9"/>
      <c r="B186" s="43" t="s">
        <v>3</v>
      </c>
      <c r="C186" s="28">
        <f>SUM(C12,C18,C24,C30,C36,C42,C48,C54,C60,C66,C72,C78,C84,C90,C96,C102,C109,C115,C121,C127,C133,C139,C145,C151,C157,C163,C169,C175)</f>
        <v>12738976.909999996</v>
      </c>
      <c r="D186" s="28">
        <f>SUM(D12,D18,D24,D30,D36,D42,D48,D54,D60,D66,D72,D78,D84,D90,D96,D102,D109,D115,D121,D127,D133,D139,D145,D151,D157,D163,D175,D169)</f>
        <v>9219633.6000000015</v>
      </c>
      <c r="E186" s="28">
        <f t="shared" si="27"/>
        <v>-3519343.3099999949</v>
      </c>
      <c r="F186" s="28">
        <f t="shared" ref="F186:G188" si="36">SUM(F12,F18,F24,F30,F36,F42,F48,F54,F60,F66,F72,F78,F84,F90,F96,F102,F109,F115,F121,F127,F133,F139,F145,F151,F157,F163,F175,F169)</f>
        <v>1414101.4899999998</v>
      </c>
      <c r="G186" s="29">
        <f t="shared" si="36"/>
        <v>1198116.3000000003</v>
      </c>
      <c r="H186" s="29">
        <f t="shared" si="28"/>
        <v>-215985.18999999948</v>
      </c>
      <c r="I186" s="29">
        <f>SUM(I18,I24,I30,I36,I42,I48,I54,I60,I72,I78,I84,I90,I102,I121,I145,I175,I169)</f>
        <v>11324875.369999999</v>
      </c>
      <c r="J186" s="29">
        <f>SUM(J18,J24,J30,J36,J42,J48,J54,J60,J72,J78,J84,J90,J102,J121,J145,J175,J169)</f>
        <v>8021517.2999999998</v>
      </c>
      <c r="K186" s="29">
        <f t="shared" si="30"/>
        <v>-3303358.0699999994</v>
      </c>
      <c r="L186" s="21"/>
    </row>
    <row r="187" spans="1:13" ht="25.15" customHeight="1" x14ac:dyDescent="0.25">
      <c r="A187" s="9"/>
      <c r="B187" s="43" t="s">
        <v>4</v>
      </c>
      <c r="C187" s="28">
        <f>SUM(C13,C19,C25,C31,C37,C43,C49,C55,C61,C67,C73,C79,C85,C91,C97,C103,C110,C116,C122,C128,C134,C140,C146,C152,C158,C164,C176,C170)</f>
        <v>387489.69999999995</v>
      </c>
      <c r="D187" s="28">
        <f>SUM(D13,D19,D25,D31,D37,D43,D49,D55,D61,D67,D73,D79,D85,D91,D97,D103,D110,D116,D122,D128,D134,D140,D146,D152,D158,D164,D176,D170)</f>
        <v>373102.5</v>
      </c>
      <c r="E187" s="28">
        <f t="shared" si="27"/>
        <v>-14387.199999999953</v>
      </c>
      <c r="F187" s="28">
        <f t="shared" si="36"/>
        <v>6882.4000000000005</v>
      </c>
      <c r="G187" s="29">
        <f t="shared" si="36"/>
        <v>4132.0999999999985</v>
      </c>
      <c r="H187" s="29">
        <f t="shared" si="28"/>
        <v>-2750.300000000002</v>
      </c>
      <c r="I187" s="29">
        <f>SUM(I19,I25,I31,I37,I43,I49,I55,I61,I73,I79,I85,I91,I103,I122,I146,I170,I176)</f>
        <v>380607.30000000005</v>
      </c>
      <c r="J187" s="29">
        <f>SUM(J19,J25,J31,J37,J43,J49,J55,J61,J73,J79,J85,J91,J103,J122,J146,J176,J170)</f>
        <v>368970.4</v>
      </c>
      <c r="K187" s="29">
        <f t="shared" si="30"/>
        <v>-11636.900000000023</v>
      </c>
    </row>
    <row r="188" spans="1:13" ht="25.15" customHeight="1" x14ac:dyDescent="0.25">
      <c r="A188" s="9"/>
      <c r="B188" s="43" t="s">
        <v>5</v>
      </c>
      <c r="C188" s="28">
        <f>SUM(C14,C20,C26,C32,C38,C44,C50,C56,C62,C68,C74,C80,C86,C92,C98,C104,C111,C117,C123,C129,C135,C141,C147,C153,C159,C165,C177,C171)</f>
        <v>883887.29999999993</v>
      </c>
      <c r="D188" s="28">
        <f>SUM(D14,D20,D26,D32,D38,D44,D50,D56,D62,D68,D74,D80,D86,D92,D98,D104,D111,D117,D123,D129,D135,D141,D147,D153,D159,D165,D177,D171)</f>
        <v>723672.70000000007</v>
      </c>
      <c r="E188" s="28">
        <f t="shared" si="27"/>
        <v>-160214.59999999986</v>
      </c>
      <c r="F188" s="28">
        <f t="shared" si="36"/>
        <v>24448.7</v>
      </c>
      <c r="G188" s="29">
        <f t="shared" si="36"/>
        <v>20698.2</v>
      </c>
      <c r="H188" s="29">
        <f t="shared" si="28"/>
        <v>-3750.5</v>
      </c>
      <c r="I188" s="29">
        <f>SUM(I20,I26,I32,I38,I44,I50,I56,I62,I74,I80,I86,I92,I104,I123,I147,I177,I171)</f>
        <v>859438.6</v>
      </c>
      <c r="J188" s="29">
        <f>SUM(J20,J26,J32,J38,J44,J50,J56,J62,J74,J80,J86,J92,J104,J123,J147,J177,J171)</f>
        <v>702974.52</v>
      </c>
      <c r="K188" s="29">
        <f t="shared" si="30"/>
        <v>-156464.07999999996</v>
      </c>
    </row>
    <row r="189" spans="1:13" ht="25.15" customHeight="1" x14ac:dyDescent="0.25">
      <c r="A189" s="9"/>
      <c r="B189" s="43" t="s">
        <v>12</v>
      </c>
      <c r="C189" s="28">
        <f>SUM(C15,C21,C27,C33,C39,C45,C51,C57,C63,C69,C75,C81,C87,C93,C99,C105,C112,C118,C124,C130,C136,C141,C141,C142,C141,C148,C154,C160,C166,C172,C178)</f>
        <v>6166321.3100000005</v>
      </c>
      <c r="D189" s="28">
        <f>SUM(D15,D21,D27,D33,D39,D45,D51,D57,D63,D69,D75,D81,D87,D93,D99,D105,D112,D118,D124,D130,D136,D141,D141,D142,D141,D148,D154,D160,D166,D172,D178)</f>
        <v>2815245.7800000003</v>
      </c>
      <c r="E189" s="28">
        <f t="shared" si="27"/>
        <v>-3351075.5300000003</v>
      </c>
      <c r="F189" s="28">
        <f t="shared" ref="F189:J189" si="37">SUM(F15,F21,F27,F33,F39,F45,F51,F57,F63,F69,F75,F81,F87,F93,F99,F105,F112,F118,F124,F130,F136,F141,F141,F142,F141,F148,F154,F160,F166,F172,F178)</f>
        <v>1267726.9000000001</v>
      </c>
      <c r="G189" s="28">
        <f t="shared" si="37"/>
        <v>740081.20000000007</v>
      </c>
      <c r="H189" s="29">
        <f t="shared" si="28"/>
        <v>-527645.70000000007</v>
      </c>
      <c r="I189" s="28">
        <f t="shared" si="37"/>
        <v>4898594.45</v>
      </c>
      <c r="J189" s="28">
        <f t="shared" si="37"/>
        <v>2075164.58</v>
      </c>
      <c r="K189" s="29">
        <f t="shared" si="30"/>
        <v>-2823429.87</v>
      </c>
      <c r="L189" s="21"/>
      <c r="M189" s="21"/>
    </row>
    <row r="190" spans="1:13" s="22" customFormat="1" ht="28.5" x14ac:dyDescent="0.25">
      <c r="A190" s="24"/>
      <c r="B190" s="25" t="s">
        <v>61</v>
      </c>
      <c r="C190" s="45">
        <v>11114070.699999999</v>
      </c>
      <c r="D190" s="45">
        <v>9025593</v>
      </c>
      <c r="E190" s="45">
        <f t="shared" ref="E190:E192" si="38">D190-C190</f>
        <v>-2088477.6999999993</v>
      </c>
      <c r="F190" s="45">
        <v>0</v>
      </c>
      <c r="G190" s="46">
        <v>0</v>
      </c>
      <c r="H190" s="46">
        <v>0</v>
      </c>
      <c r="I190" s="46">
        <v>11114070.699999999</v>
      </c>
      <c r="J190" s="46">
        <v>9025593</v>
      </c>
      <c r="K190" s="46">
        <f t="shared" ref="K190:K192" si="39">J190-I190</f>
        <v>-2088477.6999999993</v>
      </c>
    </row>
    <row r="191" spans="1:13" s="22" customFormat="1" ht="19.5" customHeight="1" x14ac:dyDescent="0.25">
      <c r="A191" s="24"/>
      <c r="B191" s="25" t="s">
        <v>57</v>
      </c>
      <c r="C191" s="28">
        <v>10854061.199999999</v>
      </c>
      <c r="D191" s="28">
        <v>8762711.5999999996</v>
      </c>
      <c r="E191" s="28">
        <f t="shared" si="38"/>
        <v>-2091349.5999999996</v>
      </c>
      <c r="F191" s="28">
        <v>0</v>
      </c>
      <c r="G191" s="29">
        <v>0</v>
      </c>
      <c r="H191" s="29">
        <v>0</v>
      </c>
      <c r="I191" s="29">
        <v>10854061.199999999</v>
      </c>
      <c r="J191" s="29">
        <v>8762711.5999999996</v>
      </c>
      <c r="K191" s="29">
        <f t="shared" si="39"/>
        <v>-2091349.5999999996</v>
      </c>
    </row>
    <row r="192" spans="1:13" s="22" customFormat="1" ht="18.75" customHeight="1" x14ac:dyDescent="0.25">
      <c r="A192" s="24"/>
      <c r="B192" s="25" t="s">
        <v>60</v>
      </c>
      <c r="C192" s="45">
        <v>252565.6</v>
      </c>
      <c r="D192" s="45">
        <v>223741</v>
      </c>
      <c r="E192" s="45">
        <f t="shared" si="38"/>
        <v>-28824.600000000006</v>
      </c>
      <c r="F192" s="45">
        <v>0</v>
      </c>
      <c r="G192" s="46">
        <v>0</v>
      </c>
      <c r="H192" s="46">
        <v>0</v>
      </c>
      <c r="I192" s="46">
        <v>252565.6</v>
      </c>
      <c r="J192" s="46">
        <v>223741</v>
      </c>
      <c r="K192" s="46">
        <f t="shared" si="39"/>
        <v>-28824.600000000006</v>
      </c>
    </row>
    <row r="193" spans="1:11" s="22" customFormat="1" ht="57" x14ac:dyDescent="0.25">
      <c r="B193" s="25" t="s">
        <v>62</v>
      </c>
      <c r="C193" s="46">
        <v>8379</v>
      </c>
      <c r="D193" s="46">
        <v>1626.5</v>
      </c>
      <c r="E193" s="45">
        <f t="shared" si="27"/>
        <v>-6752.5</v>
      </c>
      <c r="F193" s="46">
        <v>8379</v>
      </c>
      <c r="G193" s="46">
        <v>1626.5</v>
      </c>
      <c r="H193" s="46">
        <f t="shared" si="28"/>
        <v>-6752.5</v>
      </c>
      <c r="I193" s="46">
        <v>0</v>
      </c>
      <c r="J193" s="46">
        <v>0</v>
      </c>
      <c r="K193" s="46">
        <f t="shared" si="30"/>
        <v>0</v>
      </c>
    </row>
    <row r="194" spans="1:11" ht="14.45" customHeight="1" x14ac:dyDescent="0.25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13"/>
    </row>
    <row r="195" spans="1:11" ht="21" customHeight="1" x14ac:dyDescent="0.25">
      <c r="A195" s="67" t="s">
        <v>66</v>
      </c>
      <c r="B195" s="67"/>
      <c r="C195" s="67"/>
      <c r="D195" s="67"/>
      <c r="E195" s="67"/>
      <c r="F195" s="67"/>
      <c r="G195" s="67"/>
      <c r="H195" s="67"/>
      <c r="I195" s="67"/>
      <c r="J195" s="67"/>
      <c r="K195" s="14"/>
    </row>
    <row r="196" spans="1:11" ht="18.600000000000001" customHeight="1" x14ac:dyDescent="0.25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13"/>
    </row>
    <row r="197" spans="1:11" ht="18.600000000000001" customHeight="1" x14ac:dyDescent="0.25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13"/>
    </row>
    <row r="198" spans="1:11" ht="18.600000000000001" customHeight="1" x14ac:dyDescent="0.25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13"/>
    </row>
    <row r="199" spans="1:11" ht="21" customHeight="1" x14ac:dyDescent="0.25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13"/>
    </row>
    <row r="201" spans="1:11" ht="13.9" x14ac:dyDescent="0.25">
      <c r="B201" s="62"/>
      <c r="C201" s="62"/>
      <c r="D201" s="62"/>
      <c r="E201" s="62"/>
      <c r="F201" s="62"/>
    </row>
    <row r="202" spans="1:11" ht="13.9" x14ac:dyDescent="0.25">
      <c r="C202" s="23"/>
    </row>
    <row r="204" spans="1:11" ht="13.9" x14ac:dyDescent="0.25">
      <c r="C204" s="21"/>
      <c r="I204" s="21"/>
    </row>
  </sheetData>
  <mergeCells count="21">
    <mergeCell ref="B201:F201"/>
    <mergeCell ref="B7:B8"/>
    <mergeCell ref="F7:G7"/>
    <mergeCell ref="A7:A8"/>
    <mergeCell ref="A194:J194"/>
    <mergeCell ref="A195:J195"/>
    <mergeCell ref="A196:J196"/>
    <mergeCell ref="A199:J199"/>
    <mergeCell ref="A197:J197"/>
    <mergeCell ref="A198:J198"/>
    <mergeCell ref="I7:J7"/>
    <mergeCell ref="C7:C8"/>
    <mergeCell ref="D7:D8"/>
    <mergeCell ref="E7:E8"/>
    <mergeCell ref="H7:H8"/>
    <mergeCell ref="J1:K1"/>
    <mergeCell ref="K7:K8"/>
    <mergeCell ref="B5:K5"/>
    <mergeCell ref="I3:K3"/>
    <mergeCell ref="I2:K2"/>
    <mergeCell ref="B3:F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потребность</vt:lpstr>
      <vt:lpstr>потребность!Заголовки_для_печати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Валентиновна Татаринова</dc:creator>
  <cp:lastModifiedBy>Ольга Анатольевна Дутченко</cp:lastModifiedBy>
  <cp:lastPrinted>2018-11-14T05:40:11Z</cp:lastPrinted>
  <dcterms:created xsi:type="dcterms:W3CDTF">2015-05-06T01:56:30Z</dcterms:created>
  <dcterms:modified xsi:type="dcterms:W3CDTF">2018-11-14T08:09:27Z</dcterms:modified>
</cp:coreProperties>
</file>