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a\Desktop\Приложения\"/>
    </mc:Choice>
  </mc:AlternateContent>
  <bookViews>
    <workbookView xWindow="480" yWindow="135" windowWidth="15570" windowHeight="11760"/>
  </bookViews>
  <sheets>
    <sheet name="МБТ" sheetId="1" r:id="rId1"/>
    <sheet name="Лист3" sheetId="3" r:id="rId2"/>
    <sheet name="Лист1" sheetId="4" r:id="rId3"/>
  </sheets>
  <definedNames>
    <definedName name="_xlnm.Print_Area" localSheetId="0">МБТ!$A$1:$G$30</definedName>
  </definedNames>
  <calcPr calcId="162913"/>
</workbook>
</file>

<file path=xl/calcChain.xml><?xml version="1.0" encoding="utf-8"?>
<calcChain xmlns="http://schemas.openxmlformats.org/spreadsheetml/2006/main">
  <c r="E23" i="1" l="1"/>
  <c r="B22" i="1"/>
  <c r="B25" i="1"/>
  <c r="B29" i="1"/>
  <c r="B28" i="1"/>
  <c r="B31" i="1"/>
  <c r="C22" i="1"/>
  <c r="C19" i="1"/>
  <c r="C16" i="1"/>
  <c r="C11" i="1"/>
  <c r="C25" i="1"/>
  <c r="C28" i="1"/>
  <c r="D25" i="1" l="1"/>
  <c r="D22" i="1"/>
  <c r="D28" i="1"/>
  <c r="E29" i="1"/>
  <c r="E28" i="1"/>
  <c r="G20" i="1"/>
  <c r="F20" i="1"/>
  <c r="E20" i="1"/>
  <c r="E19" i="1"/>
  <c r="G19" i="1"/>
  <c r="F19" i="1"/>
  <c r="G17" i="1"/>
  <c r="F17" i="1"/>
  <c r="E17" i="1"/>
  <c r="G16" i="1"/>
  <c r="F16" i="1"/>
  <c r="E16" i="1"/>
  <c r="E13" i="1"/>
  <c r="F13" i="1"/>
  <c r="G13" i="1"/>
  <c r="G12" i="1"/>
  <c r="F12" i="1"/>
  <c r="E12" i="1"/>
  <c r="G11" i="1"/>
  <c r="F11" i="1"/>
  <c r="E11" i="1"/>
  <c r="D11" i="1"/>
  <c r="F10" i="1"/>
  <c r="F28" i="1" s="1"/>
  <c r="F26" i="1" l="1"/>
  <c r="G26" i="1"/>
  <c r="E26" i="1"/>
  <c r="D29" i="1"/>
  <c r="F29" i="1"/>
  <c r="G10" i="1"/>
  <c r="E10" i="1"/>
  <c r="F23" i="1"/>
  <c r="G23" i="1"/>
  <c r="D19" i="1"/>
  <c r="D16" i="1"/>
  <c r="D12" i="1"/>
  <c r="C12" i="1"/>
  <c r="G25" i="1" l="1"/>
  <c r="G28" i="1"/>
  <c r="G29" i="1" s="1"/>
  <c r="F25" i="1"/>
  <c r="E25" i="1"/>
  <c r="D9" i="4" l="1"/>
  <c r="I13" i="4"/>
  <c r="I12" i="4"/>
  <c r="I27" i="4"/>
  <c r="K3" i="4" l="1"/>
  <c r="K5" i="4"/>
  <c r="K68" i="4"/>
  <c r="L68" i="4"/>
  <c r="J68" i="4"/>
  <c r="K42" i="4"/>
  <c r="L42" i="4"/>
  <c r="J42" i="4"/>
  <c r="K11" i="4"/>
  <c r="L11" i="4"/>
  <c r="L5" i="4" s="1"/>
  <c r="L3" i="4" s="1"/>
  <c r="J11" i="4"/>
  <c r="K6" i="4"/>
  <c r="L6" i="4"/>
  <c r="J6" i="4"/>
  <c r="J5" i="4" s="1"/>
  <c r="J3" i="4" s="1"/>
  <c r="C29" i="1"/>
  <c r="D3" i="4"/>
  <c r="D1" i="4" s="1"/>
  <c r="F23" i="4"/>
  <c r="D42" i="4"/>
  <c r="D4" i="4"/>
  <c r="B9" i="4"/>
  <c r="B3" i="4" s="1"/>
  <c r="B1" i="4" s="1"/>
  <c r="B23" i="4"/>
  <c r="B4" i="4"/>
  <c r="B7" i="3" l="1"/>
  <c r="B33" i="3"/>
  <c r="B2" i="3"/>
  <c r="B37" i="3" l="1"/>
  <c r="B1" i="3" s="1"/>
  <c r="G22" i="1" l="1"/>
  <c r="F22" i="1" l="1"/>
  <c r="E22" i="1"/>
</calcChain>
</file>

<file path=xl/sharedStrings.xml><?xml version="1.0" encoding="utf-8"?>
<sst xmlns="http://schemas.openxmlformats.org/spreadsheetml/2006/main" count="106" uniqueCount="83">
  <si>
    <t>Межбюджетные трансферты - всего</t>
  </si>
  <si>
    <t>в % общей суммы расходов краевого бюджета</t>
  </si>
  <si>
    <t>в том числе:</t>
  </si>
  <si>
    <t>Дотации</t>
  </si>
  <si>
    <t>в % общей суммы</t>
  </si>
  <si>
    <t>Межбюджетные субсидии</t>
  </si>
  <si>
    <t>Субвенции</t>
  </si>
  <si>
    <t>Иные межбюджетные трансферты</t>
  </si>
  <si>
    <t>Справочно:</t>
  </si>
  <si>
    <t>тыс. рублей</t>
  </si>
  <si>
    <t>в % к предыдущему году</t>
  </si>
  <si>
    <t>х</t>
  </si>
  <si>
    <t>в % ВРП (оценка)</t>
  </si>
  <si>
    <t xml:space="preserve">бюджету городского округа "Город Чита" на реализацию Закона Забайкальского края от 4 мая 2010 года N 358-ЗЗК "О статусе административного центра (столицы) Забайкальского края" на 2015 год в сумме 47274,9 тыс. рублей, на 2016 год в сумме 62527,0 тыс. рублей и на 2017 год </t>
  </si>
  <si>
    <t xml:space="preserve"> бюджету городского округа "Поселок Агинское" на реализацию Закона Забайкальского края от 11 марта 2011 года N 472-ЗЗК "О государственной поддержке развития поселка городского типа Агинское - административного центра Агинского Бурятского округа Забайкальского края" </t>
  </si>
  <si>
    <t xml:space="preserve">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 </t>
  </si>
  <si>
    <t xml:space="preserve"> бюджету муниципального района "Город Краснокаменск и Краснокаменский район" на реализацию мероприятий по развитию социальной инфраструктуры городского поселения "Город Краснокаменск" и муниципального района "Город Краснокаменск и Краснокаменский район" </t>
  </si>
  <si>
    <t xml:space="preserve">бюджету городского округа "Город Чита" на финансовое обеспечение мероприятий по экономическому и социальному развитию Дальнего Востока и Байкальского региона на период до 2018 года </t>
  </si>
  <si>
    <t xml:space="preserve">бюджету городского округа "Город Чита" на реализацию мероприятий подпрограммы "Развитие футбола в Российской Федерации на 2008 - 2015 годы" </t>
  </si>
  <si>
    <t xml:space="preserve">бюджету муниципального района "Могочинский район" на реализацию мероприятий по повышению устойчивости жилых домов, основных объектов и систем жизнеобеспечения в сейсмических районах Забайкальского края </t>
  </si>
  <si>
    <t xml:space="preserve">бюджету муниципального района "Каларский район" на реализацию мероприятий по переселению граждан из жилых помещений, расположенных в зоне Байкало-Амурской магистрали, признанных непригодными для проживания, и (или) жилых помещений с высоким уровнем износа </t>
  </si>
  <si>
    <t xml:space="preserve">бюджету муниципального района "Город Краснокаменск и Краснокаменский район" на финансовое обеспечение расходов общепрограммного характера по федеральной целевой программе "Развитие физической культуры и спорта в Российской Федерации на 2006 - 2015 годы" </t>
  </si>
  <si>
    <t xml:space="preserve"> бюджету городского округа "Город Петровск-Забайкальский" на мероприятия федеральной целевой программы "Охрана озера Байкал и социально-экономическое развитие Байкальской природной территории на 2012 - 2020 годы" </t>
  </si>
  <si>
    <t xml:space="preserve">бюджету городского округа "Город Петровск-Забайкальский" на софинансирование капитальных вложений в объекты муниципальной собственности в рамках подпрограммы "Искусство" государственной программы Российской Федерации "Развитие культуры и туризма" на 2013 - 2020 годы </t>
  </si>
  <si>
    <t xml:space="preserve">бюджету муниципального района "Улётовский район" на реализацию мероприятий по поэтапному внедрению Всероссийского физкультурно-спортивного комплекса "Готов к труду и обороне" (ГТО) для оснащения мест тестирования </t>
  </si>
  <si>
    <t xml:space="preserve">бюджету муниципального района "Ононский район" на реализацию мероприятия по предоставлению грантов в форме субсидий начинающим субъектам малого и среднего предпринимательства на создание собственного бизнеса </t>
  </si>
  <si>
    <t xml:space="preserve">бюджету муниципального района "Борзинский район" на реализацию мероприятий по развитию системы дошкольного образования в Забайкальском крае </t>
  </si>
  <si>
    <t xml:space="preserve"> бюджету муниципального района "Шилкинский район" на реализацию мероприятия по предоставлению грантов в форме субсидий начинающим субъектам малого предпринимательства </t>
  </si>
  <si>
    <t>дотации</t>
  </si>
  <si>
    <t>бюджетам муниципальных районов и (или) городских округов, достигших наилучших результатов по итогам комплексной оценки органов местного самоуправления муниципальных районов (городских округов)</t>
  </si>
  <si>
    <t>субсидии</t>
  </si>
  <si>
    <t>субвенции</t>
  </si>
  <si>
    <t xml:space="preserve">бюджету муниципального района "Читинский район" на осуществление отдельных государственных полномочий в сфере организации транспортного обслуживания населения автомобильным транспортом в межмуниципальном сообщении между муниципальным районом "Читинский район" и городским округом "Город Чита" </t>
  </si>
  <si>
    <t xml:space="preserve"> бюджетам муниципальных районов и городских округов для финансового обеспечения переданных исполнительно-распорядительным органам муниципальных образований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</si>
  <si>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бюджету городского округа "Город Чита" на финансовое обеспечение переданных исполнительно-распорядительным органам муниципальных образований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 </t>
  </si>
  <si>
    <t>иные МБТ</t>
  </si>
  <si>
    <t xml:space="preserve"> бюджету городского округа закрытое административно-территориальное образование п. Горный на переселение граждан из закрытых административно-территориальных образований</t>
  </si>
  <si>
    <t xml:space="preserve">бюджету муниципального района "Чернышевский район" для городского поселения "Букачачинское" на реализацию программ местного развития и обеспечение занятости для шахтерских городов и поселков  </t>
  </si>
  <si>
    <t>бюджету муниципального района "Нерчинско-Заводский район" для частичного покрытия расходов на финансовое обеспечение мероприятий, связанных с ликвидацией последствий ливневых паводков, произошедших в июне и августе 2013 года на территории Забайкальского края</t>
  </si>
  <si>
    <t xml:space="preserve"> бюджету городского округа "Город Чита" для проведения работ по восстановлению линий электропередачи за счет средств резерва финансовых ресурсов Забайкальского края для предупреждения и ликвидации чрезвычайных ситуаций межмуниципального и регионального характера  </t>
  </si>
  <si>
    <t xml:space="preserve">бюджету муниципального района "Шилкинский район" на финансовое обеспечение реализации мер социальной поддержки граждан, жилые помещения которых утрачены или повреждены в результате пожаров, произошедших на территории Забайкальского края, а также мероприятий по строительству и (или) восстановлению объектов коммунальной и социальной инфраструктуры </t>
  </si>
  <si>
    <t xml:space="preserve">бюджетам муниципальных районов и городских округов на реализацию мероприятий федеральной целевой программы "Культура России (2015 - 2018 годы)" </t>
  </si>
  <si>
    <t>бюджетам муниципальных районов и городских округов на государственную поддержку лучших работников муниципальных учреждений культуры, находящихся на территориях сельских поселений</t>
  </si>
  <si>
    <t xml:space="preserve">бюджетам муниципальных районов и городских округов на государственную поддержку муниципальных учреждений культуры </t>
  </si>
  <si>
    <t xml:space="preserve">бюджетам муниципальных районов и городских округов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 </t>
  </si>
  <si>
    <t>бюджетам муниципальных районов и городских округов на предоставление молодым семьям социальных выплат на приобретение жилья или строительство индивидуального жилого дома</t>
  </si>
  <si>
    <t>на государственную поддрежку малогти среднего предпринимательства, квлючая крестьянские (фермерские) хозяйства, для монопрофильных населенных пунктов, входящих в их состав</t>
  </si>
  <si>
    <t>на реализацию мероприятий по подготовке документов территориального планирования</t>
  </si>
  <si>
    <t xml:space="preserve">на реализацию мероприятий по модернизации объектов коммунальной инфраструктуры </t>
  </si>
  <si>
    <t xml:space="preserve">на поддержку мер по обеспечению сбалансированности бюджетов муниципальных районов (городских округов) </t>
  </si>
  <si>
    <t xml:space="preserve">в связи с особым режимом безопасного функционирования закрытых административно-территориальных образований </t>
  </si>
  <si>
    <t xml:space="preserve">на поощрение достижения наилучших показателей деятельности органов местного самоуправления муниципальных районов (городских округов) </t>
  </si>
  <si>
    <t xml:space="preserve">за счет средств дорожного фонда Забайкальского края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на 2015 год в сумме 180292,0 тыс. рублей, на 2016 год в сумме 180291,0 тыс. рублей и на 2017 год в сумме 180291,0 тыс. рублей; </t>
  </si>
  <si>
    <t xml:space="preserve">на обеспечение мероприятий по переселению граждан из аварийного жилищного фонда </t>
  </si>
  <si>
    <t xml:space="preserve">на организацию отдыха и оздоровления детей </t>
  </si>
  <si>
    <t>на улучшение жилищных условий граждан, проживающих в сельской местности, в том числе молодых семей и молодых специалистов</t>
  </si>
  <si>
    <t>на грантовую поддержку местных инициатив граждан, проживающих в сельской местности, в том числе на развитие сельского туризма</t>
  </si>
  <si>
    <t xml:space="preserve">на реализацию мероприятий по развитию сети плоскостных спортивных сооружений в сельской местности </t>
  </si>
  <si>
    <t xml:space="preserve">на реализацию мероприятий государственной программы Российской Федерации "Доступная среда" на 2011 - 2015 годы </t>
  </si>
  <si>
    <t xml:space="preserve">на реализацию мероприятий федеральной целевой программы "Устойчивое развитие сельских территорий на 2014 - 2017 годы и на период до 2020 года" </t>
  </si>
  <si>
    <t xml:space="preserve">на реализацию мероприятий по модернизации региональных систем дошкольного образования в Забайкальском крае </t>
  </si>
  <si>
    <t xml:space="preserve">на реализацию мероприятий по поддержке малого и среднего предпринимательства  </t>
  </si>
  <si>
    <t>Наименование показателя</t>
  </si>
  <si>
    <t>предлагается проектом закона</t>
  </si>
  <si>
    <t>2017 год</t>
  </si>
  <si>
    <t>2018 год</t>
  </si>
  <si>
    <t>2019 год</t>
  </si>
  <si>
    <t>первоначальные назначения</t>
  </si>
  <si>
    <t>уточненные назначения</t>
  </si>
  <si>
    <t>Межбюджетные трансферты                                        (без учета субвенций)</t>
  </si>
  <si>
    <t>в % от общей суммы</t>
  </si>
  <si>
    <t>2020 год</t>
  </si>
  <si>
    <t>отчет</t>
  </si>
  <si>
    <t>иные</t>
  </si>
  <si>
    <t>МБ</t>
  </si>
  <si>
    <t>Д</t>
  </si>
  <si>
    <t>Субсидии</t>
  </si>
  <si>
    <t>ине</t>
  </si>
  <si>
    <t>2021 год</t>
  </si>
  <si>
    <t xml:space="preserve">Распределение общего объема межбюджетных трансфертов, предоставляемых бюджетам муниципальных образований                                     в 2018 - 2021 годах </t>
  </si>
  <si>
    <t>к Заключению от 15.11.2018</t>
  </si>
  <si>
    <t>№116-18/КФ-З-КСП</t>
  </si>
  <si>
    <t>Приложение 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</si>
</sst>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"/>
    <numFmt numFmtId="165" formatCode="_-* #,##0.0\ _₽_-;\-* #,##0.0\ _₽_-;_-* &quot;-&quot;??\ _₽_-;_-@_-"/>
    <numFmt numFmtId="166" formatCode="_-* #,##0.0\ _₽_-;\-* #,##0.0\ _₽_-;_-* &quot;-&quot;?\ _₽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0" fontId="2" fillId="2" borderId="0" xfId="0" applyFont="1" applyFill="1" applyAlignment="1">
      <alignment vertical="top" wrapText="1"/>
    </xf>
    <xf numFmtId="0" fontId="4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2" fontId="0" fillId="0" borderId="0" xfId="0" applyNumberFormat="1"/>
    <xf numFmtId="2" fontId="0" fillId="0" borderId="2" xfId="0" applyNumberFormat="1" applyBorder="1"/>
    <xf numFmtId="0" fontId="8" fillId="0" borderId="2" xfId="0" applyFont="1" applyBorder="1"/>
    <xf numFmtId="2" fontId="8" fillId="0" borderId="2" xfId="0" applyNumberFormat="1" applyFont="1" applyBorder="1"/>
    <xf numFmtId="0" fontId="0" fillId="0" borderId="2" xfId="0" applyBorder="1" applyAlignment="1">
      <alignment wrapText="1"/>
    </xf>
    <xf numFmtId="0" fontId="8" fillId="0" borderId="2" xfId="0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165" fontId="0" fillId="0" borderId="0" xfId="1" applyNumberFormat="1" applyFont="1"/>
    <xf numFmtId="166" fontId="0" fillId="0" borderId="0" xfId="0" applyNumberFormat="1"/>
    <xf numFmtId="165" fontId="8" fillId="0" borderId="0" xfId="1" applyNumberFormat="1" applyFont="1"/>
    <xf numFmtId="165" fontId="0" fillId="3" borderId="0" xfId="1" applyNumberFormat="1" applyFont="1" applyFill="1"/>
    <xf numFmtId="165" fontId="0" fillId="4" borderId="0" xfId="1" applyNumberFormat="1" applyFont="1" applyFill="1"/>
    <xf numFmtId="165" fontId="0" fillId="5" borderId="0" xfId="1" applyNumberFormat="1" applyFont="1" applyFill="1"/>
    <xf numFmtId="164" fontId="3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/>
    </xf>
    <xf numFmtId="164" fontId="0" fillId="0" borderId="0" xfId="0" applyNumberFormat="1"/>
    <xf numFmtId="164" fontId="3" fillId="0" borderId="0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2"/>
  <sheetViews>
    <sheetView tabSelected="1" zoomScale="96" zoomScaleNormal="96" workbookViewId="0">
      <selection activeCell="A5" sqref="A5:G5"/>
    </sheetView>
  </sheetViews>
  <sheetFormatPr defaultRowHeight="15" x14ac:dyDescent="0.25"/>
  <cols>
    <col min="1" max="1" width="46.85546875" customWidth="1"/>
    <col min="2" max="2" width="19.140625" hidden="1" customWidth="1"/>
    <col min="3" max="3" width="21.42578125" customWidth="1"/>
    <col min="4" max="4" width="21" customWidth="1"/>
    <col min="5" max="5" width="19.85546875" customWidth="1"/>
    <col min="6" max="6" width="20" customWidth="1"/>
    <col min="7" max="7" width="21.28515625" customWidth="1"/>
  </cols>
  <sheetData>
    <row r="1" spans="1:9" x14ac:dyDescent="0.25">
      <c r="D1" s="45" t="s">
        <v>82</v>
      </c>
      <c r="E1" s="45"/>
      <c r="F1" s="45"/>
      <c r="G1" s="45"/>
    </row>
    <row r="2" spans="1:9" x14ac:dyDescent="0.25">
      <c r="D2" s="45" t="s">
        <v>80</v>
      </c>
      <c r="E2" s="45"/>
      <c r="F2" s="45"/>
      <c r="G2" s="45"/>
      <c r="H2" s="2"/>
      <c r="I2" s="2"/>
    </row>
    <row r="3" spans="1:9" ht="14.45" customHeight="1" x14ac:dyDescent="0.25">
      <c r="D3" s="46" t="s">
        <v>81</v>
      </c>
      <c r="E3" s="46"/>
      <c r="F3" s="46"/>
      <c r="G3" s="46"/>
      <c r="H3" s="3"/>
      <c r="I3" s="3"/>
    </row>
    <row r="4" spans="1:9" ht="11.25" customHeight="1" x14ac:dyDescent="0.25">
      <c r="D4" s="29"/>
      <c r="E4" s="29"/>
      <c r="F4" s="29"/>
      <c r="G4" s="29"/>
      <c r="H4" s="3"/>
      <c r="I4" s="3"/>
    </row>
    <row r="5" spans="1:9" ht="36.75" customHeight="1" x14ac:dyDescent="0.25">
      <c r="A5" s="41" t="s">
        <v>79</v>
      </c>
      <c r="B5" s="41"/>
      <c r="C5" s="41"/>
      <c r="D5" s="41"/>
      <c r="E5" s="41"/>
      <c r="F5" s="41"/>
      <c r="G5" s="41"/>
    </row>
    <row r="6" spans="1:9" ht="13.5" customHeight="1" x14ac:dyDescent="0.25">
      <c r="G6" s="25" t="s">
        <v>9</v>
      </c>
    </row>
    <row r="7" spans="1:9" ht="15.75" x14ac:dyDescent="0.25">
      <c r="A7" s="43" t="s">
        <v>62</v>
      </c>
      <c r="B7" s="8" t="s">
        <v>64</v>
      </c>
      <c r="C7" s="42" t="s">
        <v>65</v>
      </c>
      <c r="D7" s="42"/>
      <c r="E7" s="28" t="s">
        <v>66</v>
      </c>
      <c r="F7" s="28" t="s">
        <v>71</v>
      </c>
      <c r="G7" s="24" t="s">
        <v>78</v>
      </c>
    </row>
    <row r="8" spans="1:9" ht="33" customHeight="1" x14ac:dyDescent="0.25">
      <c r="A8" s="44"/>
      <c r="B8" s="8" t="s">
        <v>72</v>
      </c>
      <c r="C8" s="8" t="s">
        <v>67</v>
      </c>
      <c r="D8" s="8" t="s">
        <v>68</v>
      </c>
      <c r="E8" s="47" t="s">
        <v>63</v>
      </c>
      <c r="F8" s="48"/>
      <c r="G8" s="48"/>
    </row>
    <row r="9" spans="1:9" ht="12.75" customHeight="1" x14ac:dyDescent="0.25">
      <c r="A9" s="6">
        <v>1</v>
      </c>
      <c r="B9" s="6"/>
      <c r="C9" s="7">
        <v>2</v>
      </c>
      <c r="D9" s="7">
        <v>3</v>
      </c>
      <c r="E9" s="7">
        <v>4</v>
      </c>
      <c r="F9" s="7">
        <v>5</v>
      </c>
      <c r="G9" s="26">
        <v>6</v>
      </c>
    </row>
    <row r="10" spans="1:9" ht="18.75" customHeight="1" x14ac:dyDescent="0.25">
      <c r="A10" s="4" t="s">
        <v>0</v>
      </c>
      <c r="B10" s="10">
        <v>16306706.699999999</v>
      </c>
      <c r="C10" s="10">
        <v>17788995.5</v>
      </c>
      <c r="D10" s="10">
        <v>21026315.300000001</v>
      </c>
      <c r="E10" s="10">
        <f>E15+E18+E21</f>
        <v>15650189.899999999</v>
      </c>
      <c r="F10" s="10">
        <f>F15+F18+F21</f>
        <v>13682883.100000001</v>
      </c>
      <c r="G10" s="10">
        <f t="shared" ref="G10" si="0">G15+G18+G21</f>
        <v>13168926.1</v>
      </c>
    </row>
    <row r="11" spans="1:9" s="1" customFormat="1" ht="15.75" x14ac:dyDescent="0.25">
      <c r="A11" s="5" t="s">
        <v>12</v>
      </c>
      <c r="B11" s="5"/>
      <c r="C11" s="18">
        <f>C10/302654900*100</f>
        <v>5.8776499240554179</v>
      </c>
      <c r="D11" s="18">
        <f>D10/302654900*100</f>
        <v>6.9472905609656408</v>
      </c>
      <c r="E11" s="18">
        <f>E10/319476600*100</f>
        <v>4.8986967746620564</v>
      </c>
      <c r="F11" s="18">
        <f>F10/338253300*100</f>
        <v>4.0451587907641997</v>
      </c>
      <c r="G11" s="20">
        <f>SUM(G10)/360572700*100</f>
        <v>3.6522249465919074</v>
      </c>
    </row>
    <row r="12" spans="1:9" ht="18" customHeight="1" x14ac:dyDescent="0.25">
      <c r="A12" s="5" t="s">
        <v>1</v>
      </c>
      <c r="B12" s="5"/>
      <c r="C12" s="36">
        <f>C10/44441832.4*100</f>
        <v>40.027592336629219</v>
      </c>
      <c r="D12" s="36">
        <f>D10/52115507.4*100</f>
        <v>40.345602199778256</v>
      </c>
      <c r="E12" s="36">
        <f>E10/50608379 *100</f>
        <v>30.924108239072424</v>
      </c>
      <c r="F12" s="36">
        <f>F10/46719564.1*100</f>
        <v>29.28726618834186</v>
      </c>
      <c r="G12" s="37">
        <f>G10/47857458.4 *100</f>
        <v>27.516977583581831</v>
      </c>
    </row>
    <row r="13" spans="1:9" ht="15.75" x14ac:dyDescent="0.25">
      <c r="A13" s="5" t="s">
        <v>10</v>
      </c>
      <c r="B13" s="5"/>
      <c r="C13" s="18" t="s">
        <v>11</v>
      </c>
      <c r="D13" s="18" t="s">
        <v>11</v>
      </c>
      <c r="E13" s="36">
        <f>E10/D10*100</f>
        <v>74.431443059355246</v>
      </c>
      <c r="F13" s="36">
        <f>F10/E10*100</f>
        <v>87.42950205351822</v>
      </c>
      <c r="G13" s="37">
        <f>G10/F10*100</f>
        <v>96.243796016937381</v>
      </c>
    </row>
    <row r="14" spans="1:9" ht="15.75" x14ac:dyDescent="0.25">
      <c r="A14" s="21" t="s">
        <v>2</v>
      </c>
      <c r="B14" s="21"/>
      <c r="C14" s="18"/>
      <c r="D14" s="18"/>
      <c r="E14" s="18"/>
      <c r="F14" s="18"/>
      <c r="G14" s="22"/>
    </row>
    <row r="15" spans="1:9" ht="15.75" x14ac:dyDescent="0.25">
      <c r="A15" s="23" t="s">
        <v>3</v>
      </c>
      <c r="B15" s="10">
        <v>2281627.4</v>
      </c>
      <c r="C15" s="10">
        <v>3134588.9</v>
      </c>
      <c r="D15" s="10">
        <v>3702634.2</v>
      </c>
      <c r="E15" s="10">
        <v>4651705.5</v>
      </c>
      <c r="F15" s="10">
        <v>4561971.2000000002</v>
      </c>
      <c r="G15" s="19">
        <v>4488244.5</v>
      </c>
    </row>
    <row r="16" spans="1:9" ht="15.75" x14ac:dyDescent="0.25">
      <c r="A16" s="5" t="s">
        <v>4</v>
      </c>
      <c r="B16" s="5"/>
      <c r="C16" s="36">
        <f>C15/C10*100</f>
        <v>17.620943802026371</v>
      </c>
      <c r="D16" s="36">
        <f>D15/D10*100</f>
        <v>17.609524765378172</v>
      </c>
      <c r="E16" s="36">
        <f>E15/E10*100</f>
        <v>29.722997163120692</v>
      </c>
      <c r="F16" s="36">
        <f>F15/F10*100</f>
        <v>33.340716036666272</v>
      </c>
      <c r="G16" s="37">
        <f>G15/G10*100</f>
        <v>34.082084339436001</v>
      </c>
    </row>
    <row r="17" spans="1:7" ht="15.75" x14ac:dyDescent="0.25">
      <c r="A17" s="5" t="s">
        <v>10</v>
      </c>
      <c r="B17" s="5"/>
      <c r="C17" s="36" t="s">
        <v>11</v>
      </c>
      <c r="D17" s="36" t="s">
        <v>11</v>
      </c>
      <c r="E17" s="36">
        <f>E15/D15*100</f>
        <v>125.63232684449358</v>
      </c>
      <c r="F17" s="36">
        <f>F15/E15*100</f>
        <v>98.070937637819071</v>
      </c>
      <c r="G17" s="37">
        <f>G15/F15*100</f>
        <v>98.383885018826945</v>
      </c>
    </row>
    <row r="18" spans="1:7" ht="15.75" x14ac:dyDescent="0.25">
      <c r="A18" s="23" t="s">
        <v>5</v>
      </c>
      <c r="B18" s="10">
        <v>2565568.2999999998</v>
      </c>
      <c r="C18" s="10">
        <v>4443190.9000000004</v>
      </c>
      <c r="D18" s="10">
        <v>6193108.4999999981</v>
      </c>
      <c r="E18" s="10">
        <v>888265.3</v>
      </c>
      <c r="F18" s="10">
        <v>1069689.5</v>
      </c>
      <c r="G18" s="19">
        <v>735694.6</v>
      </c>
    </row>
    <row r="19" spans="1:7" ht="15.75" x14ac:dyDescent="0.25">
      <c r="A19" s="5" t="s">
        <v>4</v>
      </c>
      <c r="B19" s="5"/>
      <c r="C19" s="36">
        <f>C18/C10*100</f>
        <v>24.977188284746042</v>
      </c>
      <c r="D19" s="36">
        <f>D18/D10*100</f>
        <v>29.45408366438792</v>
      </c>
      <c r="E19" s="36">
        <f>E18/E10*100</f>
        <v>5.6757477428436838</v>
      </c>
      <c r="F19" s="36">
        <f>F18/F10*100</f>
        <v>7.8177200826922197</v>
      </c>
      <c r="G19" s="37">
        <f>G18/G10*100</f>
        <v>5.5865952501624259</v>
      </c>
    </row>
    <row r="20" spans="1:7" ht="15.75" x14ac:dyDescent="0.25">
      <c r="A20" s="5" t="s">
        <v>10</v>
      </c>
      <c r="B20" s="5"/>
      <c r="C20" s="36" t="s">
        <v>11</v>
      </c>
      <c r="D20" s="36" t="s">
        <v>11</v>
      </c>
      <c r="E20" s="36">
        <f>E18/D18*100</f>
        <v>14.342802164696458</v>
      </c>
      <c r="F20" s="36">
        <f>F18/E18*100</f>
        <v>120.42455108850925</v>
      </c>
      <c r="G20" s="36">
        <f>G18/F18*100</f>
        <v>68.776462702494513</v>
      </c>
    </row>
    <row r="21" spans="1:7" ht="15.75" x14ac:dyDescent="0.25">
      <c r="A21" s="23" t="s">
        <v>6</v>
      </c>
      <c r="B21" s="10">
        <v>11391119.046039999</v>
      </c>
      <c r="C21" s="10">
        <v>10210960.699999999</v>
      </c>
      <c r="D21" s="10">
        <v>11104939.6</v>
      </c>
      <c r="E21" s="10">
        <v>10110219.1</v>
      </c>
      <c r="F21" s="10">
        <v>8051222.4000000004</v>
      </c>
      <c r="G21" s="19">
        <v>7944987</v>
      </c>
    </row>
    <row r="22" spans="1:7" ht="15.75" x14ac:dyDescent="0.25">
      <c r="A22" s="5" t="s">
        <v>4</v>
      </c>
      <c r="B22" s="36">
        <f t="shared" ref="B22:G22" si="1">B21/B10*100</f>
        <v>69.855423634006968</v>
      </c>
      <c r="C22" s="36">
        <f t="shared" si="1"/>
        <v>57.400434442742984</v>
      </c>
      <c r="D22" s="36">
        <f t="shared" si="1"/>
        <v>52.814482430975431</v>
      </c>
      <c r="E22" s="36">
        <f t="shared" si="1"/>
        <v>64.601255094035636</v>
      </c>
      <c r="F22" s="36">
        <f t="shared" si="1"/>
        <v>58.841563880641502</v>
      </c>
      <c r="G22" s="37">
        <f t="shared" si="1"/>
        <v>60.331320410401581</v>
      </c>
    </row>
    <row r="23" spans="1:7" ht="15.75" x14ac:dyDescent="0.25">
      <c r="A23" s="5" t="s">
        <v>10</v>
      </c>
      <c r="B23" s="36" t="s">
        <v>11</v>
      </c>
      <c r="C23" s="36" t="s">
        <v>11</v>
      </c>
      <c r="D23" s="36" t="s">
        <v>11</v>
      </c>
      <c r="E23" s="36">
        <f>E21/D21*100</f>
        <v>91.042540204360947</v>
      </c>
      <c r="F23" s="36">
        <f t="shared" ref="F23:G23" si="2">F21/E21*100</f>
        <v>79.634499711287177</v>
      </c>
      <c r="G23" s="36">
        <f t="shared" si="2"/>
        <v>98.680505956461957</v>
      </c>
    </row>
    <row r="24" spans="1:7" ht="15.75" x14ac:dyDescent="0.25">
      <c r="A24" s="23" t="s">
        <v>7</v>
      </c>
      <c r="B24" s="10">
        <v>68391.907999999996</v>
      </c>
      <c r="C24" s="10">
        <v>255</v>
      </c>
      <c r="D24" s="10">
        <v>25633</v>
      </c>
      <c r="E24" s="10">
        <v>38682.300000000003</v>
      </c>
      <c r="F24" s="10">
        <v>255</v>
      </c>
      <c r="G24" s="19">
        <v>255</v>
      </c>
    </row>
    <row r="25" spans="1:7" ht="15.75" x14ac:dyDescent="0.25">
      <c r="A25" s="5" t="s">
        <v>4</v>
      </c>
      <c r="B25" s="36">
        <f>B24/B10*100</f>
        <v>0.4194096898793182</v>
      </c>
      <c r="C25" s="36">
        <f>C24/C10*100</f>
        <v>1.4334704846038103E-3</v>
      </c>
      <c r="D25" s="36">
        <f>D24/D10*100</f>
        <v>0.12190913925846054</v>
      </c>
      <c r="E25" s="36">
        <f t="shared" ref="E25:G25" si="3">E24/E10*100</f>
        <v>0.24716824682108177</v>
      </c>
      <c r="F25" s="36">
        <f t="shared" si="3"/>
        <v>1.8636423196511851E-3</v>
      </c>
      <c r="G25" s="36">
        <f t="shared" si="3"/>
        <v>1.9363765736372385E-3</v>
      </c>
    </row>
    <row r="26" spans="1:7" ht="15.75" x14ac:dyDescent="0.25">
      <c r="A26" s="5" t="s">
        <v>10</v>
      </c>
      <c r="B26" s="36" t="s">
        <v>11</v>
      </c>
      <c r="C26" s="36" t="s">
        <v>11</v>
      </c>
      <c r="D26" s="36" t="s">
        <v>11</v>
      </c>
      <c r="E26" s="36">
        <f>E24/D24*100</f>
        <v>150.90820426793587</v>
      </c>
      <c r="F26" s="36">
        <f t="shared" ref="F26:G26" si="4">F24/E24*100</f>
        <v>0.65921623067914781</v>
      </c>
      <c r="G26" s="36">
        <f t="shared" si="4"/>
        <v>100</v>
      </c>
    </row>
    <row r="27" spans="1:7" ht="15.75" x14ac:dyDescent="0.25">
      <c r="A27" s="5" t="s">
        <v>8</v>
      </c>
      <c r="B27" s="5"/>
      <c r="C27" s="18"/>
      <c r="D27" s="18"/>
      <c r="E27" s="18"/>
      <c r="F27" s="18"/>
      <c r="G27" s="22"/>
    </row>
    <row r="28" spans="1:7" ht="33.75" customHeight="1" x14ac:dyDescent="0.25">
      <c r="A28" s="27" t="s">
        <v>69</v>
      </c>
      <c r="B28" s="40">
        <f>B10-B21</f>
        <v>4915587.6539600007</v>
      </c>
      <c r="C28" s="10">
        <f>C10-C21</f>
        <v>7578034.8000000007</v>
      </c>
      <c r="D28" s="10">
        <f>D10-D21</f>
        <v>9921375.7000000011</v>
      </c>
      <c r="E28" s="10">
        <f>E10-E21</f>
        <v>5539970.7999999989</v>
      </c>
      <c r="F28" s="10">
        <f>F10-F21</f>
        <v>5631660.7000000011</v>
      </c>
      <c r="G28" s="10">
        <f t="shared" ref="G28" si="5">G10-G21</f>
        <v>5223939.0999999996</v>
      </c>
    </row>
    <row r="29" spans="1:7" ht="15.75" customHeight="1" x14ac:dyDescent="0.25">
      <c r="A29" s="5" t="s">
        <v>70</v>
      </c>
      <c r="B29" s="36">
        <f t="shared" ref="B29:G29" si="6">B28/B10*100</f>
        <v>30.144576365993025</v>
      </c>
      <c r="C29" s="36">
        <f t="shared" si="6"/>
        <v>42.599565557257016</v>
      </c>
      <c r="D29" s="36">
        <f t="shared" si="6"/>
        <v>47.185517569024569</v>
      </c>
      <c r="E29" s="36">
        <f t="shared" si="6"/>
        <v>35.398744905964364</v>
      </c>
      <c r="F29" s="36">
        <f t="shared" si="6"/>
        <v>41.158436119358505</v>
      </c>
      <c r="G29" s="37">
        <f t="shared" si="6"/>
        <v>39.668679589598426</v>
      </c>
    </row>
    <row r="30" spans="1:7" x14ac:dyDescent="0.25">
      <c r="C30" s="1"/>
      <c r="D30" s="1"/>
      <c r="E30" s="1"/>
      <c r="F30" s="1"/>
      <c r="G30" s="1"/>
    </row>
    <row r="31" spans="1:7" ht="15.75" x14ac:dyDescent="0.25">
      <c r="A31" s="9"/>
      <c r="B31" s="39">
        <f>B24+B21+B18+B15</f>
        <v>16306706.654039999</v>
      </c>
      <c r="D31" s="38"/>
      <c r="E31" s="38"/>
    </row>
    <row r="32" spans="1:7" x14ac:dyDescent="0.25">
      <c r="D32" s="38"/>
    </row>
  </sheetData>
  <mergeCells count="7">
    <mergeCell ref="A5:G5"/>
    <mergeCell ref="C7:D7"/>
    <mergeCell ref="A7:A8"/>
    <mergeCell ref="D1:G1"/>
    <mergeCell ref="D2:G2"/>
    <mergeCell ref="D3:G3"/>
    <mergeCell ref="E8:G8"/>
  </mergeCells>
  <pageMargins left="0.39370078740157483" right="0.39370078740157483" top="0.94488188976377963" bottom="0.35433070866141736" header="0" footer="0.11811023622047245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7"/>
  <sheetViews>
    <sheetView zoomScale="142" zoomScaleNormal="142" workbookViewId="0">
      <selection activeCell="A54" sqref="A54"/>
    </sheetView>
  </sheetViews>
  <sheetFormatPr defaultRowHeight="15" x14ac:dyDescent="0.25"/>
  <cols>
    <col min="1" max="1" width="87.85546875" customWidth="1"/>
    <col min="2" max="2" width="14" customWidth="1"/>
  </cols>
  <sheetData>
    <row r="1" spans="1:2" x14ac:dyDescent="0.25">
      <c r="B1" s="12">
        <f>SUM(B2,B7,B33,B37)</f>
        <v>2110266.2000000007</v>
      </c>
    </row>
    <row r="2" spans="1:2" x14ac:dyDescent="0.25">
      <c r="A2" s="14" t="s">
        <v>28</v>
      </c>
      <c r="B2" s="15">
        <f>SUM(B3:B6)</f>
        <v>301297.90000000002</v>
      </c>
    </row>
    <row r="3" spans="1:2" ht="54" customHeight="1" x14ac:dyDescent="0.25">
      <c r="A3" s="11" t="s">
        <v>50</v>
      </c>
      <c r="B3" s="12">
        <v>46859.4</v>
      </c>
    </row>
    <row r="4" spans="1:2" ht="39.75" customHeight="1" x14ac:dyDescent="0.25">
      <c r="A4" s="11" t="s">
        <v>49</v>
      </c>
      <c r="B4" s="12">
        <v>227888.5</v>
      </c>
    </row>
    <row r="5" spans="1:2" ht="54" customHeight="1" x14ac:dyDescent="0.25">
      <c r="A5" s="11" t="s">
        <v>29</v>
      </c>
      <c r="B5" s="12">
        <v>23850</v>
      </c>
    </row>
    <row r="6" spans="1:2" ht="54" customHeight="1" x14ac:dyDescent="0.25">
      <c r="A6" s="11" t="s">
        <v>51</v>
      </c>
      <c r="B6" s="12">
        <v>2700</v>
      </c>
    </row>
    <row r="7" spans="1:2" ht="18.75" customHeight="1" x14ac:dyDescent="0.25">
      <c r="A7" s="17" t="s">
        <v>30</v>
      </c>
      <c r="B7" s="15">
        <f>SUM(B8:B32)</f>
        <v>1775048.1000000003</v>
      </c>
    </row>
    <row r="8" spans="1:2" ht="60" x14ac:dyDescent="0.25">
      <c r="A8" s="11" t="s">
        <v>13</v>
      </c>
      <c r="B8" s="12">
        <v>62527</v>
      </c>
    </row>
    <row r="9" spans="1:2" ht="54.75" customHeight="1" x14ac:dyDescent="0.25">
      <c r="A9" s="11" t="s">
        <v>14</v>
      </c>
      <c r="B9" s="12">
        <v>9969.7000000000007</v>
      </c>
    </row>
    <row r="10" spans="1:2" ht="96" customHeight="1" x14ac:dyDescent="0.25">
      <c r="A10" s="11" t="s">
        <v>52</v>
      </c>
      <c r="B10" s="12">
        <v>180292</v>
      </c>
    </row>
    <row r="11" spans="1:2" ht="56.25" customHeight="1" x14ac:dyDescent="0.25">
      <c r="A11" s="11" t="s">
        <v>15</v>
      </c>
      <c r="B11" s="12">
        <v>412322.4</v>
      </c>
    </row>
    <row r="12" spans="1:2" ht="63" customHeight="1" x14ac:dyDescent="0.25">
      <c r="A12" s="11" t="s">
        <v>16</v>
      </c>
      <c r="B12" s="12">
        <v>153779.9</v>
      </c>
    </row>
    <row r="13" spans="1:2" ht="33" customHeight="1" x14ac:dyDescent="0.25">
      <c r="A13" s="11" t="s">
        <v>53</v>
      </c>
      <c r="B13" s="12">
        <v>159573.20000000001</v>
      </c>
    </row>
    <row r="14" spans="1:2" ht="30.75" customHeight="1" x14ac:dyDescent="0.25">
      <c r="A14" s="11" t="s">
        <v>54</v>
      </c>
      <c r="B14" s="12">
        <v>104795.5</v>
      </c>
    </row>
    <row r="15" spans="1:2" ht="44.25" customHeight="1" x14ac:dyDescent="0.25">
      <c r="A15" s="11" t="s">
        <v>17</v>
      </c>
      <c r="B15" s="12">
        <v>36000</v>
      </c>
    </row>
    <row r="16" spans="1:2" ht="36.75" customHeight="1" x14ac:dyDescent="0.25">
      <c r="A16" s="11" t="s">
        <v>18</v>
      </c>
      <c r="B16" s="12">
        <v>8727.2000000000007</v>
      </c>
    </row>
    <row r="17" spans="1:2" ht="48.75" customHeight="1" x14ac:dyDescent="0.25">
      <c r="A17" s="11" t="s">
        <v>19</v>
      </c>
      <c r="B17" s="12">
        <v>27173</v>
      </c>
    </row>
    <row r="18" spans="1:2" ht="60" customHeight="1" x14ac:dyDescent="0.25">
      <c r="A18" s="11" t="s">
        <v>20</v>
      </c>
      <c r="B18" s="12">
        <v>10977.6</v>
      </c>
    </row>
    <row r="19" spans="1:2" ht="61.5" customHeight="1" x14ac:dyDescent="0.25">
      <c r="A19" s="11" t="s">
        <v>21</v>
      </c>
      <c r="B19" s="12">
        <v>28670.799999999999</v>
      </c>
    </row>
    <row r="20" spans="1:2" ht="51.75" customHeight="1" x14ac:dyDescent="0.25">
      <c r="A20" s="11" t="s">
        <v>22</v>
      </c>
      <c r="B20" s="12">
        <v>40170</v>
      </c>
    </row>
    <row r="21" spans="1:2" ht="62.25" customHeight="1" x14ac:dyDescent="0.25">
      <c r="A21" s="11" t="s">
        <v>23</v>
      </c>
      <c r="B21" s="12">
        <v>50000</v>
      </c>
    </row>
    <row r="22" spans="1:2" ht="46.5" customHeight="1" x14ac:dyDescent="0.25">
      <c r="A22" s="11" t="s">
        <v>24</v>
      </c>
      <c r="B22" s="12">
        <v>758.8</v>
      </c>
    </row>
    <row r="23" spans="1:2" ht="49.5" customHeight="1" x14ac:dyDescent="0.25">
      <c r="A23" s="11" t="s">
        <v>25</v>
      </c>
      <c r="B23" s="12">
        <v>1200</v>
      </c>
    </row>
    <row r="24" spans="1:2" ht="33" customHeight="1" x14ac:dyDescent="0.25">
      <c r="A24" s="11" t="s">
        <v>26</v>
      </c>
      <c r="B24" s="12">
        <v>41000</v>
      </c>
    </row>
    <row r="25" spans="1:2" ht="31.5" customHeight="1" x14ac:dyDescent="0.25">
      <c r="A25" s="11" t="s">
        <v>55</v>
      </c>
      <c r="B25" s="12">
        <v>31215</v>
      </c>
    </row>
    <row r="26" spans="1:2" ht="31.5" customHeight="1" x14ac:dyDescent="0.25">
      <c r="A26" s="11" t="s">
        <v>56</v>
      </c>
      <c r="B26" s="12">
        <v>507.5</v>
      </c>
    </row>
    <row r="27" spans="1:2" ht="36.75" customHeight="1" x14ac:dyDescent="0.25">
      <c r="A27" s="11" t="s">
        <v>57</v>
      </c>
      <c r="B27" s="12">
        <v>6210</v>
      </c>
    </row>
    <row r="28" spans="1:2" ht="39" customHeight="1" x14ac:dyDescent="0.25">
      <c r="A28" s="11" t="s">
        <v>58</v>
      </c>
      <c r="B28" s="12">
        <v>90751.3</v>
      </c>
    </row>
    <row r="29" spans="1:2" ht="42.75" customHeight="1" x14ac:dyDescent="0.25">
      <c r="A29" s="11" t="s">
        <v>59</v>
      </c>
      <c r="B29" s="12">
        <v>99242</v>
      </c>
    </row>
    <row r="30" spans="1:2" ht="38.25" customHeight="1" x14ac:dyDescent="0.25">
      <c r="A30" s="11" t="s">
        <v>60</v>
      </c>
      <c r="B30" s="12">
        <v>218960.2</v>
      </c>
    </row>
    <row r="31" spans="1:2" ht="47.25" customHeight="1" x14ac:dyDescent="0.25">
      <c r="A31" s="11" t="s">
        <v>27</v>
      </c>
      <c r="B31" s="12">
        <v>125</v>
      </c>
    </row>
    <row r="32" spans="1:2" ht="29.25" customHeight="1" x14ac:dyDescent="0.25">
      <c r="A32" s="11" t="s">
        <v>61</v>
      </c>
      <c r="B32" s="12">
        <v>100</v>
      </c>
    </row>
    <row r="33" spans="1:2" x14ac:dyDescent="0.25">
      <c r="A33" s="17" t="s">
        <v>31</v>
      </c>
      <c r="B33" s="15">
        <f>SUM(B34:B36)</f>
        <v>557.6</v>
      </c>
    </row>
    <row r="34" spans="1:2" ht="67.5" customHeight="1" x14ac:dyDescent="0.25">
      <c r="A34" s="11" t="s">
        <v>32</v>
      </c>
      <c r="B34" s="12">
        <v>18.399999999999999</v>
      </c>
    </row>
    <row r="35" spans="1:2" ht="62.25" customHeight="1" x14ac:dyDescent="0.25">
      <c r="A35" s="11" t="s">
        <v>33</v>
      </c>
      <c r="B35" s="12">
        <v>0</v>
      </c>
    </row>
    <row r="36" spans="1:2" ht="63.75" customHeight="1" x14ac:dyDescent="0.25">
      <c r="A36" s="11" t="s">
        <v>34</v>
      </c>
      <c r="B36" s="12">
        <v>539.20000000000005</v>
      </c>
    </row>
    <row r="37" spans="1:2" x14ac:dyDescent="0.25">
      <c r="A37" s="17" t="s">
        <v>35</v>
      </c>
      <c r="B37" s="15">
        <f>SUM(B38:B47)</f>
        <v>33362.600000000006</v>
      </c>
    </row>
    <row r="38" spans="1:2" ht="39" customHeight="1" x14ac:dyDescent="0.25">
      <c r="A38" s="11" t="s">
        <v>36</v>
      </c>
      <c r="B38" s="12">
        <v>0</v>
      </c>
    </row>
    <row r="39" spans="1:2" ht="45.75" customHeight="1" x14ac:dyDescent="0.25">
      <c r="A39" s="11" t="s">
        <v>37</v>
      </c>
      <c r="B39" s="12">
        <v>28410</v>
      </c>
    </row>
    <row r="40" spans="1:2" ht="57.75" customHeight="1" x14ac:dyDescent="0.25">
      <c r="A40" s="11" t="s">
        <v>38</v>
      </c>
      <c r="B40" s="12">
        <v>250</v>
      </c>
    </row>
    <row r="41" spans="1:2" ht="60" customHeight="1" x14ac:dyDescent="0.25">
      <c r="A41" s="11" t="s">
        <v>39</v>
      </c>
      <c r="B41" s="12">
        <v>758.4</v>
      </c>
    </row>
    <row r="42" spans="1:2" ht="77.25" customHeight="1" x14ac:dyDescent="0.25">
      <c r="A42" s="11" t="s">
        <v>40</v>
      </c>
      <c r="B42" s="12">
        <v>452.4</v>
      </c>
    </row>
    <row r="43" spans="1:2" ht="33" customHeight="1" x14ac:dyDescent="0.25">
      <c r="A43" s="11" t="s">
        <v>41</v>
      </c>
      <c r="B43" s="12">
        <v>256.3</v>
      </c>
    </row>
    <row r="44" spans="1:2" ht="43.5" customHeight="1" x14ac:dyDescent="0.25">
      <c r="A44" s="11" t="s">
        <v>42</v>
      </c>
      <c r="B44" s="12">
        <v>750</v>
      </c>
    </row>
    <row r="45" spans="1:2" ht="41.25" customHeight="1" x14ac:dyDescent="0.25">
      <c r="A45" s="11" t="s">
        <v>43</v>
      </c>
      <c r="B45" s="12">
        <v>1500</v>
      </c>
    </row>
    <row r="46" spans="1:2" ht="45.75" customHeight="1" x14ac:dyDescent="0.25">
      <c r="A46" s="11" t="s">
        <v>44</v>
      </c>
      <c r="B46" s="12">
        <v>985.5</v>
      </c>
    </row>
    <row r="47" spans="1:2" x14ac:dyDescent="0.25">
      <c r="A47" s="16"/>
      <c r="B47" s="13"/>
    </row>
    <row r="48" spans="1:2" ht="58.5" customHeight="1" x14ac:dyDescent="0.25">
      <c r="A48" s="11" t="s">
        <v>45</v>
      </c>
      <c r="B48" s="12">
        <v>27702.3</v>
      </c>
    </row>
    <row r="49" spans="1:2" ht="45" x14ac:dyDescent="0.25">
      <c r="A49" s="11" t="s">
        <v>46</v>
      </c>
      <c r="B49" s="12">
        <v>4000</v>
      </c>
    </row>
    <row r="50" spans="1:2" x14ac:dyDescent="0.25">
      <c r="A50" s="11" t="s">
        <v>47</v>
      </c>
      <c r="B50" s="12">
        <v>9415</v>
      </c>
    </row>
    <row r="51" spans="1:2" x14ac:dyDescent="0.25">
      <c r="A51" s="11" t="s">
        <v>48</v>
      </c>
      <c r="B51" s="12">
        <v>202248.1</v>
      </c>
    </row>
    <row r="52" spans="1:2" x14ac:dyDescent="0.25">
      <c r="A52" s="11"/>
      <c r="B52" s="12">
        <v>0</v>
      </c>
    </row>
    <row r="53" spans="1:2" x14ac:dyDescent="0.25">
      <c r="A53" s="11"/>
      <c r="B53" s="12"/>
    </row>
    <row r="54" spans="1:2" x14ac:dyDescent="0.25">
      <c r="A54" s="11"/>
      <c r="B54" s="12"/>
    </row>
    <row r="55" spans="1:2" x14ac:dyDescent="0.25">
      <c r="A55" s="11"/>
      <c r="B55" s="12"/>
    </row>
    <row r="56" spans="1:2" x14ac:dyDescent="0.25">
      <c r="A56" s="11"/>
      <c r="B56" s="12"/>
    </row>
    <row r="57" spans="1:2" x14ac:dyDescent="0.25">
      <c r="A57" s="11"/>
      <c r="B57" s="12"/>
    </row>
    <row r="58" spans="1:2" x14ac:dyDescent="0.25">
      <c r="A58" s="11"/>
      <c r="B58" s="12"/>
    </row>
    <row r="59" spans="1:2" x14ac:dyDescent="0.25">
      <c r="A59" s="11"/>
      <c r="B59" s="12"/>
    </row>
    <row r="60" spans="1:2" x14ac:dyDescent="0.25">
      <c r="A60" s="11"/>
      <c r="B60" s="12"/>
    </row>
    <row r="61" spans="1:2" x14ac:dyDescent="0.25">
      <c r="A61" s="11"/>
      <c r="B61" s="12"/>
    </row>
    <row r="62" spans="1:2" x14ac:dyDescent="0.25">
      <c r="A62" s="11"/>
      <c r="B62" s="12"/>
    </row>
    <row r="63" spans="1:2" x14ac:dyDescent="0.25">
      <c r="A63" s="11"/>
      <c r="B63" s="12"/>
    </row>
    <row r="64" spans="1:2" x14ac:dyDescent="0.25">
      <c r="A64" s="11"/>
      <c r="B64" s="12"/>
    </row>
    <row r="65" spans="1:2" x14ac:dyDescent="0.25">
      <c r="A65" s="11"/>
      <c r="B65" s="12"/>
    </row>
    <row r="66" spans="1:2" x14ac:dyDescent="0.25">
      <c r="A66" s="11"/>
      <c r="B66" s="12"/>
    </row>
    <row r="67" spans="1:2" x14ac:dyDescent="0.25">
      <c r="A67" s="11"/>
      <c r="B67" s="12"/>
    </row>
    <row r="68" spans="1:2" x14ac:dyDescent="0.25">
      <c r="A68" s="11"/>
      <c r="B68" s="12"/>
    </row>
    <row r="69" spans="1:2" x14ac:dyDescent="0.25">
      <c r="A69" s="11"/>
      <c r="B69" s="12"/>
    </row>
    <row r="70" spans="1:2" x14ac:dyDescent="0.25">
      <c r="A70" s="11"/>
      <c r="B70" s="12"/>
    </row>
    <row r="71" spans="1:2" x14ac:dyDescent="0.25">
      <c r="A71" s="11"/>
      <c r="B71" s="12"/>
    </row>
    <row r="72" spans="1:2" x14ac:dyDescent="0.25">
      <c r="A72" s="11"/>
      <c r="B72" s="12"/>
    </row>
    <row r="73" spans="1:2" x14ac:dyDescent="0.25">
      <c r="A73" s="11"/>
      <c r="B73" s="12"/>
    </row>
    <row r="74" spans="1:2" x14ac:dyDescent="0.25">
      <c r="A74" s="11"/>
      <c r="B74" s="12"/>
    </row>
    <row r="75" spans="1:2" x14ac:dyDescent="0.25">
      <c r="A75" s="11"/>
      <c r="B75" s="12"/>
    </row>
    <row r="76" spans="1:2" x14ac:dyDescent="0.25">
      <c r="A76" s="11"/>
      <c r="B76" s="12"/>
    </row>
    <row r="77" spans="1:2" x14ac:dyDescent="0.25">
      <c r="A77" s="11"/>
      <c r="B77" s="12"/>
    </row>
    <row r="78" spans="1:2" x14ac:dyDescent="0.25">
      <c r="A78" s="11"/>
      <c r="B78" s="12"/>
    </row>
    <row r="79" spans="1:2" x14ac:dyDescent="0.25">
      <c r="A79" s="11"/>
      <c r="B79" s="12"/>
    </row>
    <row r="80" spans="1:2" x14ac:dyDescent="0.25">
      <c r="A80" s="11"/>
      <c r="B80" s="12"/>
    </row>
    <row r="81" spans="1:2" x14ac:dyDescent="0.25">
      <c r="A81" s="11"/>
      <c r="B81" s="12"/>
    </row>
    <row r="82" spans="1:2" x14ac:dyDescent="0.25">
      <c r="A82" s="11"/>
      <c r="B82" s="12"/>
    </row>
    <row r="83" spans="1:2" x14ac:dyDescent="0.25">
      <c r="A83" s="11"/>
      <c r="B83" s="12"/>
    </row>
    <row r="84" spans="1:2" x14ac:dyDescent="0.25">
      <c r="A84" s="11"/>
      <c r="B84" s="12"/>
    </row>
    <row r="85" spans="1:2" x14ac:dyDescent="0.25">
      <c r="A85" s="11"/>
      <c r="B85" s="12"/>
    </row>
    <row r="86" spans="1:2" x14ac:dyDescent="0.25">
      <c r="A86" s="11"/>
      <c r="B86" s="12"/>
    </row>
    <row r="87" spans="1:2" x14ac:dyDescent="0.25">
      <c r="A87" s="11"/>
      <c r="B87" s="12"/>
    </row>
    <row r="88" spans="1:2" x14ac:dyDescent="0.25">
      <c r="A88" s="11"/>
      <c r="B88" s="12"/>
    </row>
    <row r="89" spans="1:2" x14ac:dyDescent="0.25">
      <c r="A89" s="11"/>
      <c r="B89" s="12"/>
    </row>
    <row r="90" spans="1:2" x14ac:dyDescent="0.25">
      <c r="A90" s="11"/>
      <c r="B90" s="12"/>
    </row>
    <row r="91" spans="1:2" x14ac:dyDescent="0.25">
      <c r="A91" s="11"/>
      <c r="B91" s="12"/>
    </row>
    <row r="92" spans="1:2" x14ac:dyDescent="0.25">
      <c r="A92" s="11"/>
      <c r="B92" s="12"/>
    </row>
    <row r="93" spans="1:2" x14ac:dyDescent="0.25">
      <c r="A93" s="11"/>
      <c r="B93" s="12"/>
    </row>
    <row r="94" spans="1:2" x14ac:dyDescent="0.25">
      <c r="A94" s="11"/>
      <c r="B94" s="12"/>
    </row>
    <row r="95" spans="1:2" x14ac:dyDescent="0.25">
      <c r="A95" s="11"/>
      <c r="B95" s="12"/>
    </row>
    <row r="96" spans="1:2" x14ac:dyDescent="0.25">
      <c r="A96" s="11"/>
      <c r="B96" s="12"/>
    </row>
    <row r="97" spans="1:2" x14ac:dyDescent="0.25">
      <c r="A97" s="11"/>
      <c r="B97" s="12"/>
    </row>
    <row r="98" spans="1:2" x14ac:dyDescent="0.25">
      <c r="A98" s="11"/>
      <c r="B98" s="12"/>
    </row>
    <row r="99" spans="1:2" x14ac:dyDescent="0.25">
      <c r="A99" s="11"/>
      <c r="B99" s="12"/>
    </row>
    <row r="100" spans="1:2" x14ac:dyDescent="0.25">
      <c r="A100" s="11"/>
      <c r="B100" s="12"/>
    </row>
    <row r="101" spans="1:2" x14ac:dyDescent="0.25">
      <c r="A101" s="11"/>
      <c r="B101" s="12"/>
    </row>
    <row r="102" spans="1:2" x14ac:dyDescent="0.25">
      <c r="A102" s="11"/>
      <c r="B102" s="12"/>
    </row>
    <row r="103" spans="1:2" x14ac:dyDescent="0.25">
      <c r="A103" s="11"/>
      <c r="B103" s="12"/>
    </row>
    <row r="104" spans="1:2" x14ac:dyDescent="0.25">
      <c r="A104" s="11"/>
      <c r="B104" s="12"/>
    </row>
    <row r="105" spans="1:2" x14ac:dyDescent="0.25">
      <c r="A105" s="11"/>
    </row>
    <row r="106" spans="1:2" x14ac:dyDescent="0.25">
      <c r="A106" s="11"/>
    </row>
    <row r="107" spans="1:2" x14ac:dyDescent="0.25">
      <c r="A107" s="11"/>
    </row>
    <row r="108" spans="1:2" x14ac:dyDescent="0.25">
      <c r="A108" s="11"/>
    </row>
    <row r="109" spans="1:2" x14ac:dyDescent="0.25">
      <c r="A109" s="11"/>
    </row>
    <row r="110" spans="1:2" x14ac:dyDescent="0.25">
      <c r="A110" s="11"/>
    </row>
    <row r="111" spans="1:2" x14ac:dyDescent="0.25">
      <c r="A111" s="11"/>
    </row>
    <row r="112" spans="1:2" x14ac:dyDescent="0.25">
      <c r="A112" s="11"/>
    </row>
    <row r="113" spans="1:1" x14ac:dyDescent="0.25">
      <c r="A113" s="11"/>
    </row>
    <row r="114" spans="1:1" x14ac:dyDescent="0.25">
      <c r="A114" s="11"/>
    </row>
    <row r="115" spans="1:1" x14ac:dyDescent="0.25">
      <c r="A115" s="11"/>
    </row>
    <row r="116" spans="1:1" x14ac:dyDescent="0.25">
      <c r="A116" s="11"/>
    </row>
    <row r="117" spans="1:1" x14ac:dyDescent="0.25">
      <c r="A117" s="11"/>
    </row>
    <row r="118" spans="1:1" x14ac:dyDescent="0.25">
      <c r="A118" s="11"/>
    </row>
    <row r="119" spans="1:1" x14ac:dyDescent="0.25">
      <c r="A119" s="11"/>
    </row>
    <row r="120" spans="1:1" x14ac:dyDescent="0.25">
      <c r="A120" s="11"/>
    </row>
    <row r="121" spans="1:1" x14ac:dyDescent="0.25">
      <c r="A121" s="11"/>
    </row>
    <row r="122" spans="1:1" x14ac:dyDescent="0.25">
      <c r="A122" s="11"/>
    </row>
    <row r="123" spans="1:1" x14ac:dyDescent="0.25">
      <c r="A123" s="11"/>
    </row>
    <row r="124" spans="1:1" x14ac:dyDescent="0.25">
      <c r="A124" s="11"/>
    </row>
    <row r="125" spans="1:1" x14ac:dyDescent="0.25">
      <c r="A125" s="11"/>
    </row>
    <row r="126" spans="1:1" x14ac:dyDescent="0.25">
      <c r="A126" s="11"/>
    </row>
    <row r="127" spans="1:1" x14ac:dyDescent="0.25">
      <c r="A127" s="11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workbookViewId="0">
      <selection activeCell="J5" sqref="J5"/>
    </sheetView>
  </sheetViews>
  <sheetFormatPr defaultRowHeight="15" x14ac:dyDescent="0.25"/>
  <cols>
    <col min="2" max="2" width="16.5703125" bestFit="1" customWidth="1"/>
    <col min="4" max="4" width="16.5703125" bestFit="1" customWidth="1"/>
    <col min="6" max="6" width="16.5703125" bestFit="1" customWidth="1"/>
    <col min="9" max="9" width="12" bestFit="1" customWidth="1"/>
    <col min="10" max="10" width="15.5703125" bestFit="1" customWidth="1"/>
    <col min="11" max="12" width="14.5703125" bestFit="1" customWidth="1"/>
    <col min="13" max="13" width="11" bestFit="1" customWidth="1"/>
  </cols>
  <sheetData>
    <row r="1" spans="1:13" x14ac:dyDescent="0.25">
      <c r="B1">
        <f>B2-B3</f>
        <v>0</v>
      </c>
      <c r="D1">
        <f t="shared" ref="D1" si="0">D2-D3</f>
        <v>0</v>
      </c>
    </row>
    <row r="2" spans="1:13" x14ac:dyDescent="0.25">
      <c r="B2" s="30">
        <v>12658153.800000001</v>
      </c>
      <c r="C2" s="30"/>
      <c r="D2" s="30">
        <v>15948855.5</v>
      </c>
      <c r="E2" s="30"/>
      <c r="F2" s="30"/>
      <c r="J2">
        <v>2018</v>
      </c>
      <c r="K2">
        <v>2019</v>
      </c>
      <c r="L2">
        <v>2020</v>
      </c>
    </row>
    <row r="3" spans="1:13" x14ac:dyDescent="0.25">
      <c r="B3" s="30">
        <f>B4+B9+B23</f>
        <v>12658153.800000001</v>
      </c>
      <c r="C3" s="30"/>
      <c r="D3" s="30">
        <f>D4+D9+F23+D42</f>
        <v>15948855.5</v>
      </c>
      <c r="E3" s="30"/>
      <c r="F3" s="30"/>
      <c r="J3" s="31">
        <f>J4-J5</f>
        <v>0</v>
      </c>
      <c r="K3" s="31">
        <f t="shared" ref="K3:L3" si="1">K4-K5</f>
        <v>0</v>
      </c>
      <c r="L3" s="31">
        <f t="shared" si="1"/>
        <v>0</v>
      </c>
    </row>
    <row r="4" spans="1:13" x14ac:dyDescent="0.25">
      <c r="A4" t="s">
        <v>28</v>
      </c>
      <c r="B4" s="30">
        <f>SUM(B5:B8)</f>
        <v>2136330.4</v>
      </c>
      <c r="C4" s="30"/>
      <c r="D4" s="30">
        <f>SUM(D5:D8)</f>
        <v>2274530.7999999998</v>
      </c>
      <c r="E4" s="30"/>
      <c r="F4" s="30"/>
      <c r="I4" t="s">
        <v>74</v>
      </c>
      <c r="J4" s="30">
        <v>14907104.9</v>
      </c>
      <c r="K4" s="30">
        <v>13023941.199999999</v>
      </c>
      <c r="L4" s="30">
        <v>12355504.5</v>
      </c>
      <c r="M4" s="30"/>
    </row>
    <row r="5" spans="1:13" x14ac:dyDescent="0.25">
      <c r="B5" s="30">
        <v>28518</v>
      </c>
      <c r="C5" s="30"/>
      <c r="D5" s="30">
        <v>28518</v>
      </c>
      <c r="E5" s="30"/>
      <c r="F5" s="30"/>
      <c r="I5" t="s">
        <v>74</v>
      </c>
      <c r="J5" s="30">
        <f>J6+J11+J42+J68</f>
        <v>14907104.9</v>
      </c>
      <c r="K5" s="30">
        <f t="shared" ref="K5:L5" si="2">K6+K11+K42+K68</f>
        <v>13023941.199999999</v>
      </c>
      <c r="L5" s="30">
        <f t="shared" si="2"/>
        <v>12355504.5</v>
      </c>
      <c r="M5" s="30"/>
    </row>
    <row r="6" spans="1:13" x14ac:dyDescent="0.25">
      <c r="B6" s="30">
        <v>236763.4</v>
      </c>
      <c r="C6" s="30"/>
      <c r="D6" s="30">
        <v>374963.8</v>
      </c>
      <c r="E6" s="30"/>
      <c r="F6" s="30"/>
      <c r="I6" t="s">
        <v>75</v>
      </c>
      <c r="J6" s="32">
        <f>SUM(J7:J10)</f>
        <v>3234588.9</v>
      </c>
      <c r="K6" s="32">
        <f t="shared" ref="K6:L6" si="3">SUM(K7:K10)</f>
        <v>2952003.9</v>
      </c>
      <c r="L6" s="32">
        <f t="shared" si="3"/>
        <v>2687380.3</v>
      </c>
      <c r="M6" s="30"/>
    </row>
    <row r="7" spans="1:13" x14ac:dyDescent="0.25">
      <c r="B7" s="30">
        <v>58040</v>
      </c>
      <c r="C7" s="30"/>
      <c r="D7" s="30">
        <v>58040</v>
      </c>
      <c r="E7" s="30"/>
      <c r="F7" s="30"/>
      <c r="J7" s="30">
        <v>30071</v>
      </c>
      <c r="K7" s="30">
        <v>20963</v>
      </c>
      <c r="L7" s="30">
        <v>23263</v>
      </c>
      <c r="M7" s="30"/>
    </row>
    <row r="8" spans="1:13" x14ac:dyDescent="0.25">
      <c r="B8" s="30">
        <v>1813009</v>
      </c>
      <c r="C8" s="30"/>
      <c r="D8" s="30">
        <v>1813009</v>
      </c>
      <c r="E8" s="30"/>
      <c r="F8" s="30"/>
      <c r="J8" s="30">
        <v>236571.9</v>
      </c>
      <c r="K8" s="30">
        <v>127422.9</v>
      </c>
      <c r="L8" s="30">
        <v>218334.3</v>
      </c>
      <c r="M8" s="30"/>
    </row>
    <row r="9" spans="1:13" x14ac:dyDescent="0.25">
      <c r="A9" t="s">
        <v>30</v>
      </c>
      <c r="B9" s="30">
        <f>SUM(B10:B19)</f>
        <v>462694.89999999997</v>
      </c>
      <c r="C9" s="30"/>
      <c r="D9" s="30">
        <f>SUM(D10:D31)</f>
        <v>2548727.5999999996</v>
      </c>
      <c r="E9" s="30"/>
      <c r="F9" s="30"/>
      <c r="J9" s="30">
        <v>58549</v>
      </c>
      <c r="K9" s="30">
        <v>58549</v>
      </c>
      <c r="L9" s="30">
        <v>58549</v>
      </c>
      <c r="M9" s="30"/>
    </row>
    <row r="10" spans="1:13" x14ac:dyDescent="0.25">
      <c r="B10" s="30">
        <v>122750</v>
      </c>
      <c r="C10" s="30"/>
      <c r="D10" s="30">
        <v>75644.399999999994</v>
      </c>
      <c r="E10" s="30"/>
      <c r="F10" s="30"/>
      <c r="J10" s="30">
        <v>2909397</v>
      </c>
      <c r="K10" s="30">
        <v>2745069</v>
      </c>
      <c r="L10" s="30">
        <v>2387234</v>
      </c>
      <c r="M10" s="30"/>
    </row>
    <row r="11" spans="1:13" x14ac:dyDescent="0.25">
      <c r="B11" s="30">
        <v>119000</v>
      </c>
      <c r="C11" s="30"/>
      <c r="D11" s="30">
        <v>143500</v>
      </c>
      <c r="E11" s="30"/>
      <c r="F11" s="30"/>
      <c r="I11" t="s">
        <v>76</v>
      </c>
      <c r="J11" s="32">
        <f>SUM(J12:J41)</f>
        <v>2166858</v>
      </c>
      <c r="K11" s="32">
        <f t="shared" ref="K11:L11" si="4">SUM(K12:K41)</f>
        <v>1336485.8999999999</v>
      </c>
      <c r="L11" s="32">
        <f t="shared" si="4"/>
        <v>1374309.7999999998</v>
      </c>
      <c r="M11" s="30"/>
    </row>
    <row r="12" spans="1:13" x14ac:dyDescent="0.25">
      <c r="B12" s="30">
        <v>30490</v>
      </c>
      <c r="C12" s="30"/>
      <c r="D12" s="30">
        <v>261479</v>
      </c>
      <c r="E12" s="30"/>
      <c r="F12" s="30"/>
      <c r="I12" s="31">
        <f>J12+J19+J28+J29</f>
        <v>1276.8000000000002</v>
      </c>
      <c r="J12" s="33">
        <v>171.8</v>
      </c>
      <c r="K12" s="30">
        <v>0</v>
      </c>
      <c r="L12" s="30">
        <v>0</v>
      </c>
      <c r="M12" s="30"/>
    </row>
    <row r="13" spans="1:13" x14ac:dyDescent="0.25">
      <c r="B13" s="30">
        <v>33000</v>
      </c>
      <c r="C13" s="30"/>
      <c r="D13" s="30">
        <v>66063.3</v>
      </c>
      <c r="E13" s="30"/>
      <c r="F13" s="30"/>
      <c r="I13" s="31">
        <f>J13+J17+J32+J36</f>
        <v>178656.60000000003</v>
      </c>
      <c r="J13" s="34">
        <v>3694.8</v>
      </c>
      <c r="K13" s="30">
        <v>3130.4</v>
      </c>
      <c r="L13" s="30">
        <v>2528.6999999999998</v>
      </c>
      <c r="M13" s="30"/>
    </row>
    <row r="14" spans="1:13" x14ac:dyDescent="0.25">
      <c r="B14" s="30">
        <v>60585</v>
      </c>
      <c r="C14" s="30"/>
      <c r="D14" s="30">
        <v>75632.600000000006</v>
      </c>
      <c r="E14" s="30"/>
      <c r="F14" s="30"/>
      <c r="J14" s="30">
        <v>65700</v>
      </c>
      <c r="K14" s="30">
        <v>137398.39999999999</v>
      </c>
      <c r="L14" s="30">
        <v>142368.6</v>
      </c>
      <c r="M14" s="30"/>
    </row>
    <row r="15" spans="1:13" x14ac:dyDescent="0.25">
      <c r="B15" s="30">
        <v>0</v>
      </c>
      <c r="C15" s="30"/>
      <c r="D15" s="30">
        <v>44591.6</v>
      </c>
      <c r="E15" s="30"/>
      <c r="F15" s="30"/>
      <c r="J15" s="30">
        <v>56214.1</v>
      </c>
      <c r="K15" s="30">
        <v>0</v>
      </c>
      <c r="L15" s="30">
        <v>0</v>
      </c>
      <c r="M15" s="30"/>
    </row>
    <row r="16" spans="1:13" x14ac:dyDescent="0.25">
      <c r="B16" s="30">
        <v>33215</v>
      </c>
      <c r="C16" s="30"/>
      <c r="D16" s="30">
        <v>33069.800000000003</v>
      </c>
      <c r="E16" s="30"/>
      <c r="F16" s="30"/>
      <c r="J16" s="30">
        <v>382500</v>
      </c>
      <c r="K16" s="30">
        <v>350000</v>
      </c>
      <c r="L16" s="30">
        <v>350000</v>
      </c>
      <c r="M16" s="30"/>
    </row>
    <row r="17" spans="1:13" x14ac:dyDescent="0.25">
      <c r="B17" s="30">
        <v>28064.799999999999</v>
      </c>
      <c r="C17" s="30"/>
      <c r="D17" s="30">
        <v>16248.1</v>
      </c>
      <c r="E17" s="30"/>
      <c r="F17" s="30"/>
      <c r="J17" s="34">
        <v>95520.6</v>
      </c>
      <c r="K17" s="30">
        <v>72361.7</v>
      </c>
      <c r="L17" s="30">
        <v>129892</v>
      </c>
      <c r="M17" s="30"/>
    </row>
    <row r="18" spans="1:13" x14ac:dyDescent="0.25">
      <c r="B18" s="30">
        <v>34499.599999999999</v>
      </c>
      <c r="C18" s="30"/>
      <c r="D18" s="30">
        <v>961149.1</v>
      </c>
      <c r="E18" s="30"/>
      <c r="F18" s="30"/>
      <c r="J18" s="30">
        <v>127.1</v>
      </c>
      <c r="K18" s="30">
        <v>0</v>
      </c>
      <c r="L18" s="30">
        <v>0</v>
      </c>
      <c r="M18" s="30"/>
    </row>
    <row r="19" spans="1:13" x14ac:dyDescent="0.25">
      <c r="B19" s="30">
        <v>1090.5</v>
      </c>
      <c r="C19" s="30"/>
      <c r="D19" s="30">
        <v>23671.3</v>
      </c>
      <c r="E19" s="30"/>
      <c r="F19" s="30"/>
      <c r="J19" s="33">
        <v>329.8</v>
      </c>
      <c r="K19" s="30">
        <v>0</v>
      </c>
      <c r="L19" s="30">
        <v>0</v>
      </c>
      <c r="M19" s="30"/>
    </row>
    <row r="20" spans="1:13" x14ac:dyDescent="0.25">
      <c r="B20" s="30"/>
      <c r="C20" s="30"/>
      <c r="D20" s="30">
        <v>27186.6</v>
      </c>
      <c r="E20" s="30"/>
      <c r="F20" s="30"/>
      <c r="J20" s="30">
        <v>250000</v>
      </c>
      <c r="K20" s="30">
        <v>220000</v>
      </c>
      <c r="L20" s="30">
        <v>210000</v>
      </c>
      <c r="M20" s="30"/>
    </row>
    <row r="21" spans="1:13" x14ac:dyDescent="0.25">
      <c r="B21" s="30"/>
      <c r="C21" s="30"/>
      <c r="D21" s="30">
        <v>5797.1</v>
      </c>
      <c r="E21" s="30"/>
      <c r="F21" s="30"/>
      <c r="J21" s="30">
        <v>239503.7</v>
      </c>
      <c r="K21" s="30">
        <v>14315.7</v>
      </c>
      <c r="L21" s="30">
        <v>14315.7</v>
      </c>
      <c r="M21" s="30"/>
    </row>
    <row r="22" spans="1:13" x14ac:dyDescent="0.25">
      <c r="B22" s="30"/>
      <c r="C22" s="30"/>
      <c r="D22" s="30">
        <v>10707.3</v>
      </c>
      <c r="E22" s="30"/>
      <c r="F22" s="30"/>
      <c r="J22" s="30">
        <v>25000</v>
      </c>
      <c r="K22" s="30">
        <v>23017.599999999999</v>
      </c>
      <c r="L22" s="30">
        <v>21833.4</v>
      </c>
      <c r="M22" s="30"/>
    </row>
    <row r="23" spans="1:13" x14ac:dyDescent="0.25">
      <c r="A23" t="s">
        <v>31</v>
      </c>
      <c r="B23" s="30">
        <f>SUM(B24:B40)</f>
        <v>10059128.5</v>
      </c>
      <c r="C23" s="30"/>
      <c r="D23" s="30">
        <v>3444</v>
      </c>
      <c r="E23" s="30"/>
      <c r="F23" s="30">
        <f>SUM(F24:F41)</f>
        <v>11088159.4</v>
      </c>
      <c r="J23" s="30">
        <v>201.5</v>
      </c>
      <c r="K23" s="30">
        <v>201.5</v>
      </c>
      <c r="L23" s="30">
        <v>201.5</v>
      </c>
      <c r="M23" s="30"/>
    </row>
    <row r="24" spans="1:13" x14ac:dyDescent="0.25">
      <c r="B24" s="30">
        <v>15.8</v>
      </c>
      <c r="C24" s="30"/>
      <c r="D24" s="30">
        <v>237832.6</v>
      </c>
      <c r="E24" s="30"/>
      <c r="F24" s="30">
        <v>453.9</v>
      </c>
      <c r="J24" s="30">
        <v>300000</v>
      </c>
      <c r="K24" s="30">
        <v>100000</v>
      </c>
      <c r="L24" s="30">
        <v>114000</v>
      </c>
      <c r="M24" s="30"/>
    </row>
    <row r="25" spans="1:13" x14ac:dyDescent="0.25">
      <c r="B25" s="30">
        <v>11521.9</v>
      </c>
      <c r="C25" s="30"/>
      <c r="D25" s="30">
        <v>99817.4</v>
      </c>
      <c r="E25" s="30"/>
      <c r="F25" s="30">
        <v>11521.9</v>
      </c>
      <c r="J25" s="30">
        <v>119400</v>
      </c>
      <c r="K25" s="30">
        <v>57386.5</v>
      </c>
      <c r="L25" s="30">
        <v>51084.7</v>
      </c>
      <c r="M25" s="30"/>
    </row>
    <row r="26" spans="1:13" x14ac:dyDescent="0.25">
      <c r="B26" s="30">
        <v>2145.1</v>
      </c>
      <c r="C26" s="30"/>
      <c r="D26" s="30">
        <v>15000</v>
      </c>
      <c r="E26" s="30"/>
      <c r="F26" s="30">
        <v>2145.1</v>
      </c>
      <c r="J26" s="30">
        <v>29464.2</v>
      </c>
      <c r="K26" s="30">
        <v>26959.4</v>
      </c>
      <c r="L26" s="30">
        <v>25572.400000000001</v>
      </c>
      <c r="M26" s="30"/>
    </row>
    <row r="27" spans="1:13" x14ac:dyDescent="0.25">
      <c r="B27" s="30">
        <v>1015.7</v>
      </c>
      <c r="C27" s="30"/>
      <c r="D27" s="30">
        <v>28064.799999999999</v>
      </c>
      <c r="E27" s="30"/>
      <c r="F27" s="30">
        <v>1015.7</v>
      </c>
      <c r="I27" s="31">
        <f>J27+J30+J37</f>
        <v>53139.7</v>
      </c>
      <c r="J27" s="35">
        <v>14919.7</v>
      </c>
      <c r="K27" s="30">
        <v>0</v>
      </c>
      <c r="L27" s="30">
        <v>0</v>
      </c>
      <c r="M27" s="30"/>
    </row>
    <row r="28" spans="1:13" x14ac:dyDescent="0.25">
      <c r="B28" s="30">
        <v>16333.6</v>
      </c>
      <c r="C28" s="30"/>
      <c r="D28" s="30">
        <v>212335.5</v>
      </c>
      <c r="E28" s="30"/>
      <c r="F28" s="30">
        <v>16333.6</v>
      </c>
      <c r="J28" s="33">
        <v>253.6</v>
      </c>
      <c r="K28" s="30">
        <v>0</v>
      </c>
      <c r="L28" s="30">
        <v>0</v>
      </c>
      <c r="M28" s="30"/>
    </row>
    <row r="29" spans="1:13" x14ac:dyDescent="0.25">
      <c r="B29" s="30">
        <v>485.5</v>
      </c>
      <c r="C29" s="30"/>
      <c r="D29" s="30">
        <v>1172.8</v>
      </c>
      <c r="E29" s="30"/>
      <c r="F29" s="30">
        <v>485.5</v>
      </c>
      <c r="J29" s="33">
        <v>521.6</v>
      </c>
      <c r="K29" s="30">
        <v>1305.2</v>
      </c>
      <c r="L29" s="30">
        <v>1295.7</v>
      </c>
      <c r="M29" s="30"/>
    </row>
    <row r="30" spans="1:13" x14ac:dyDescent="0.25">
      <c r="B30" s="30">
        <v>2082.6999999999998</v>
      </c>
      <c r="C30" s="30"/>
      <c r="D30" s="30">
        <v>3225.8</v>
      </c>
      <c r="E30" s="30"/>
      <c r="F30" s="30">
        <v>2082.6999999999998</v>
      </c>
      <c r="J30" s="35">
        <v>34081.800000000003</v>
      </c>
      <c r="K30" s="30">
        <v>0</v>
      </c>
      <c r="L30" s="30">
        <v>0</v>
      </c>
      <c r="M30" s="30"/>
    </row>
    <row r="31" spans="1:13" x14ac:dyDescent="0.25">
      <c r="B31" s="30">
        <v>17.2</v>
      </c>
      <c r="C31" s="30"/>
      <c r="D31" s="30">
        <v>203094.5</v>
      </c>
      <c r="E31" s="30"/>
      <c r="F31" s="30">
        <v>17.2</v>
      </c>
      <c r="J31" s="30">
        <v>28018.3</v>
      </c>
      <c r="K31" s="30">
        <v>7746.9</v>
      </c>
      <c r="L31" s="30">
        <v>7296.4</v>
      </c>
      <c r="M31" s="30"/>
    </row>
    <row r="32" spans="1:13" x14ac:dyDescent="0.25">
      <c r="B32" s="30">
        <v>38099.1</v>
      </c>
      <c r="C32" s="30"/>
      <c r="D32" s="30"/>
      <c r="E32" s="30"/>
      <c r="F32" s="30">
        <v>38099.1</v>
      </c>
      <c r="J32" s="34">
        <v>66841</v>
      </c>
      <c r="K32" s="30">
        <v>80621.600000000006</v>
      </c>
      <c r="L32" s="30">
        <v>62538</v>
      </c>
      <c r="M32" s="30"/>
    </row>
    <row r="33" spans="2:13" x14ac:dyDescent="0.25">
      <c r="B33" s="30">
        <v>9089827.0999999996</v>
      </c>
      <c r="C33" s="30"/>
      <c r="D33" s="30"/>
      <c r="E33" s="30"/>
      <c r="F33" s="30">
        <v>10033451.4</v>
      </c>
      <c r="J33" s="30">
        <v>51696</v>
      </c>
      <c r="K33" s="30">
        <v>52250</v>
      </c>
      <c r="L33" s="30">
        <v>52785</v>
      </c>
      <c r="M33" s="30"/>
    </row>
    <row r="34" spans="2:13" x14ac:dyDescent="0.25">
      <c r="B34" s="30">
        <v>95014.2</v>
      </c>
      <c r="C34" s="30"/>
      <c r="D34" s="30"/>
      <c r="E34" s="30"/>
      <c r="F34" s="30">
        <v>94410.7</v>
      </c>
      <c r="J34" s="30">
        <v>5094</v>
      </c>
      <c r="K34" s="30">
        <v>0</v>
      </c>
      <c r="L34" s="30">
        <v>0</v>
      </c>
      <c r="M34" s="30"/>
    </row>
    <row r="35" spans="2:13" x14ac:dyDescent="0.25">
      <c r="B35" s="30">
        <v>78795.899999999994</v>
      </c>
      <c r="C35" s="30"/>
      <c r="D35" s="30"/>
      <c r="E35" s="30"/>
      <c r="F35" s="30">
        <v>84879.6</v>
      </c>
      <c r="J35" s="30">
        <v>2726</v>
      </c>
      <c r="K35" s="30"/>
      <c r="L35" s="30"/>
      <c r="M35" s="30"/>
    </row>
    <row r="36" spans="2:13" x14ac:dyDescent="0.25">
      <c r="B36" s="30">
        <v>569813.6</v>
      </c>
      <c r="C36" s="30"/>
      <c r="D36" s="30"/>
      <c r="E36" s="30"/>
      <c r="F36" s="30">
        <v>632535.6</v>
      </c>
      <c r="J36" s="34">
        <v>12600.2</v>
      </c>
      <c r="K36" s="30">
        <v>11676.5</v>
      </c>
      <c r="L36" s="30">
        <v>11562.8</v>
      </c>
      <c r="M36" s="30"/>
    </row>
    <row r="37" spans="2:13" x14ac:dyDescent="0.25">
      <c r="B37" s="30">
        <v>109177.8</v>
      </c>
      <c r="C37" s="30"/>
      <c r="D37" s="30"/>
      <c r="E37" s="30"/>
      <c r="F37" s="30">
        <v>109177.8</v>
      </c>
      <c r="J37" s="35">
        <v>4138.2</v>
      </c>
      <c r="K37" s="30"/>
      <c r="L37" s="30"/>
      <c r="M37" s="30"/>
    </row>
    <row r="38" spans="2:13" x14ac:dyDescent="0.25">
      <c r="B38" s="30">
        <v>27364.6</v>
      </c>
      <c r="C38" s="30"/>
      <c r="D38" s="30"/>
      <c r="E38" s="30"/>
      <c r="F38" s="30">
        <v>42364.6</v>
      </c>
      <c r="J38" s="30">
        <v>143140</v>
      </c>
      <c r="K38" s="30">
        <v>143114.5</v>
      </c>
      <c r="L38" s="30">
        <v>142034.9</v>
      </c>
      <c r="M38" s="30"/>
    </row>
    <row r="39" spans="2:13" x14ac:dyDescent="0.25">
      <c r="B39" s="30">
        <v>4128.8</v>
      </c>
      <c r="C39" s="30"/>
      <c r="D39" s="30"/>
      <c r="E39" s="30"/>
      <c r="F39" s="30">
        <v>5879.3</v>
      </c>
      <c r="J39" s="30">
        <v>30000</v>
      </c>
      <c r="K39" s="30">
        <v>30000</v>
      </c>
      <c r="L39" s="30">
        <v>30000</v>
      </c>
      <c r="M39" s="30"/>
    </row>
    <row r="40" spans="2:13" x14ac:dyDescent="0.25">
      <c r="B40" s="30">
        <v>13289.9</v>
      </c>
      <c r="C40" s="30"/>
      <c r="D40" s="30"/>
      <c r="E40" s="30"/>
      <c r="F40" s="30">
        <v>13289.9</v>
      </c>
      <c r="J40" s="30">
        <v>5000</v>
      </c>
      <c r="K40" s="30">
        <v>5000</v>
      </c>
      <c r="L40" s="30">
        <v>5000</v>
      </c>
      <c r="M40" s="30"/>
    </row>
    <row r="41" spans="2:13" x14ac:dyDescent="0.25">
      <c r="B41" s="30"/>
      <c r="C41" s="30"/>
      <c r="D41" s="30"/>
      <c r="E41" s="30"/>
      <c r="F41" s="30">
        <v>15.8</v>
      </c>
      <c r="J41" s="30">
        <v>200000</v>
      </c>
      <c r="K41" s="30"/>
      <c r="L41" s="30"/>
      <c r="M41" s="30"/>
    </row>
    <row r="42" spans="2:13" x14ac:dyDescent="0.25">
      <c r="B42" s="30"/>
      <c r="C42" s="30" t="s">
        <v>73</v>
      </c>
      <c r="D42" s="30">
        <f>D43+D44+D45</f>
        <v>37437.699999999997</v>
      </c>
      <c r="E42" s="30"/>
      <c r="F42" s="30"/>
      <c r="I42" t="s">
        <v>6</v>
      </c>
      <c r="J42" s="32">
        <f>SUM(J43:J67)</f>
        <v>9505403</v>
      </c>
      <c r="K42" s="32">
        <f t="shared" ref="K42:L42" si="5">SUM(K43:K67)</f>
        <v>8735196.3999999985</v>
      </c>
      <c r="L42" s="32">
        <f t="shared" si="5"/>
        <v>8293559.4000000004</v>
      </c>
      <c r="M42" s="30"/>
    </row>
    <row r="43" spans="2:13" x14ac:dyDescent="0.25">
      <c r="B43" s="30"/>
      <c r="C43" s="30"/>
      <c r="D43" s="30">
        <v>25500</v>
      </c>
      <c r="E43" s="30"/>
      <c r="F43" s="30"/>
      <c r="J43" s="30">
        <v>11974.4</v>
      </c>
      <c r="K43" s="30">
        <v>11016.5</v>
      </c>
      <c r="L43" s="30">
        <v>10453.6</v>
      </c>
      <c r="M43" s="30"/>
    </row>
    <row r="44" spans="2:13" x14ac:dyDescent="0.25">
      <c r="B44" s="30"/>
      <c r="C44" s="30"/>
      <c r="D44" s="30">
        <v>8537.7000000000007</v>
      </c>
      <c r="E44" s="30"/>
      <c r="F44" s="30"/>
      <c r="J44" s="30">
        <v>1844.6</v>
      </c>
      <c r="K44" s="30">
        <v>1844.6</v>
      </c>
      <c r="L44" s="30">
        <v>1844.6</v>
      </c>
      <c r="M44" s="30"/>
    </row>
    <row r="45" spans="2:13" x14ac:dyDescent="0.25">
      <c r="B45" s="30"/>
      <c r="C45" s="30"/>
      <c r="D45" s="30">
        <v>3400</v>
      </c>
      <c r="E45" s="30"/>
      <c r="F45" s="30"/>
      <c r="J45" s="30">
        <v>1009.2</v>
      </c>
      <c r="K45" s="30">
        <v>929.2</v>
      </c>
      <c r="L45" s="30">
        <v>881.4</v>
      </c>
      <c r="M45" s="30"/>
    </row>
    <row r="46" spans="2:13" x14ac:dyDescent="0.25">
      <c r="J46" s="30">
        <v>485.5</v>
      </c>
      <c r="K46" s="30">
        <v>485.5</v>
      </c>
      <c r="L46" s="30">
        <v>485.5</v>
      </c>
      <c r="M46" s="30"/>
    </row>
    <row r="47" spans="2:13" x14ac:dyDescent="0.25">
      <c r="J47" s="30">
        <v>19136.8</v>
      </c>
      <c r="K47" s="30">
        <v>17619.3</v>
      </c>
      <c r="L47" s="30">
        <v>16712.900000000001</v>
      </c>
      <c r="M47" s="30"/>
    </row>
    <row r="48" spans="2:13" x14ac:dyDescent="0.25">
      <c r="J48" s="30">
        <v>2352.6999999999998</v>
      </c>
      <c r="K48" s="30">
        <v>157.69999999999999</v>
      </c>
      <c r="L48" s="30">
        <v>254.4</v>
      </c>
      <c r="M48" s="30"/>
    </row>
    <row r="49" spans="10:13" x14ac:dyDescent="0.25">
      <c r="J49" s="30">
        <v>39856.699999999997</v>
      </c>
      <c r="K49" s="30">
        <v>40291.800000000003</v>
      </c>
      <c r="L49" s="30">
        <v>41782.300000000003</v>
      </c>
      <c r="M49" s="30"/>
    </row>
    <row r="50" spans="10:13" x14ac:dyDescent="0.25">
      <c r="J50" s="30">
        <v>6694.7</v>
      </c>
      <c r="K50" s="30">
        <v>6694.7</v>
      </c>
      <c r="L50" s="30">
        <v>6694.7</v>
      </c>
      <c r="M50" s="30"/>
    </row>
    <row r="51" spans="10:13" x14ac:dyDescent="0.25">
      <c r="J51" s="30">
        <v>942.4</v>
      </c>
      <c r="K51" s="30">
        <v>942.4</v>
      </c>
      <c r="L51" s="30">
        <v>942.4</v>
      </c>
      <c r="M51" s="30"/>
    </row>
    <row r="52" spans="10:13" x14ac:dyDescent="0.25">
      <c r="J52" s="30">
        <v>15.9</v>
      </c>
      <c r="K52" s="30">
        <v>15.9</v>
      </c>
      <c r="L52" s="30">
        <v>15.9</v>
      </c>
      <c r="M52" s="30"/>
    </row>
    <row r="53" spans="10:13" x14ac:dyDescent="0.25">
      <c r="J53" s="30">
        <v>58.8</v>
      </c>
      <c r="K53" s="30">
        <v>58.8</v>
      </c>
      <c r="L53" s="30">
        <v>58.8</v>
      </c>
      <c r="M53" s="30"/>
    </row>
    <row r="54" spans="10:13" x14ac:dyDescent="0.25">
      <c r="J54" s="30">
        <v>2425634.2999999998</v>
      </c>
      <c r="K54" s="30">
        <v>2233290.7000000002</v>
      </c>
      <c r="L54" s="30">
        <v>2118397</v>
      </c>
      <c r="M54" s="30"/>
    </row>
    <row r="55" spans="10:13" x14ac:dyDescent="0.25">
      <c r="J55" s="30">
        <v>5938621.7999999998</v>
      </c>
      <c r="K55" s="30">
        <v>5467711.5999999996</v>
      </c>
      <c r="L55" s="30">
        <v>5186420.3</v>
      </c>
      <c r="M55" s="30"/>
    </row>
    <row r="56" spans="10:13" x14ac:dyDescent="0.25">
      <c r="J56" s="30">
        <v>149585</v>
      </c>
      <c r="K56" s="30">
        <v>134796.79999999999</v>
      </c>
      <c r="L56" s="30">
        <v>127862</v>
      </c>
      <c r="M56" s="30"/>
    </row>
    <row r="57" spans="10:13" x14ac:dyDescent="0.25">
      <c r="J57" s="30">
        <v>3629.3</v>
      </c>
      <c r="K57" s="30">
        <v>3110.7</v>
      </c>
      <c r="L57" s="30">
        <v>2950.7</v>
      </c>
      <c r="M57" s="30"/>
    </row>
    <row r="58" spans="10:13" x14ac:dyDescent="0.25">
      <c r="J58" s="30">
        <v>95354.7</v>
      </c>
      <c r="K58" s="30">
        <v>87793.5</v>
      </c>
      <c r="L58" s="30">
        <v>83276.899999999994</v>
      </c>
      <c r="M58" s="30"/>
    </row>
    <row r="59" spans="10:13" x14ac:dyDescent="0.25">
      <c r="J59" s="30">
        <v>100000</v>
      </c>
      <c r="K59" s="30">
        <v>65000</v>
      </c>
      <c r="L59" s="30">
        <v>60000</v>
      </c>
      <c r="M59" s="30"/>
    </row>
    <row r="60" spans="10:13" x14ac:dyDescent="0.25">
      <c r="J60" s="30">
        <v>52457</v>
      </c>
      <c r="K60" s="30">
        <v>51845</v>
      </c>
      <c r="L60" s="30">
        <v>49177.7</v>
      </c>
      <c r="M60" s="30"/>
    </row>
    <row r="61" spans="10:13" x14ac:dyDescent="0.25">
      <c r="J61" s="30">
        <v>4312</v>
      </c>
      <c r="K61" s="30">
        <v>4147.6000000000004</v>
      </c>
      <c r="L61" s="30">
        <v>3934.2</v>
      </c>
      <c r="M61" s="30"/>
    </row>
    <row r="62" spans="10:13" x14ac:dyDescent="0.25">
      <c r="J62" s="30">
        <v>505921.7</v>
      </c>
      <c r="K62" s="30">
        <v>465448</v>
      </c>
      <c r="L62" s="30">
        <v>441500.7</v>
      </c>
      <c r="M62" s="30"/>
    </row>
    <row r="63" spans="10:13" x14ac:dyDescent="0.25">
      <c r="J63" s="30">
        <v>30000</v>
      </c>
      <c r="K63" s="30">
        <v>27600</v>
      </c>
      <c r="L63" s="30">
        <v>26180</v>
      </c>
      <c r="M63" s="30"/>
    </row>
    <row r="64" spans="10:13" x14ac:dyDescent="0.25">
      <c r="J64" s="30">
        <v>7393.6</v>
      </c>
      <c r="K64" s="30">
        <v>6802.1</v>
      </c>
      <c r="L64" s="30">
        <v>6454.6</v>
      </c>
      <c r="M64" s="30"/>
    </row>
    <row r="65" spans="9:13" x14ac:dyDescent="0.25">
      <c r="J65" s="30">
        <v>93.4</v>
      </c>
      <c r="K65" s="30">
        <v>85.9</v>
      </c>
      <c r="L65" s="30">
        <v>81.5</v>
      </c>
      <c r="M65" s="30"/>
    </row>
    <row r="66" spans="9:13" x14ac:dyDescent="0.25">
      <c r="J66" s="30">
        <v>101466</v>
      </c>
      <c r="K66" s="30">
        <v>101466</v>
      </c>
      <c r="L66" s="30">
        <v>101466</v>
      </c>
      <c r="M66" s="30"/>
    </row>
    <row r="67" spans="9:13" x14ac:dyDescent="0.25">
      <c r="J67" s="30">
        <v>6562.5</v>
      </c>
      <c r="K67" s="30">
        <v>6042.1</v>
      </c>
      <c r="L67" s="30">
        <v>5731.3</v>
      </c>
      <c r="M67" s="30"/>
    </row>
    <row r="68" spans="9:13" x14ac:dyDescent="0.25">
      <c r="I68" t="s">
        <v>77</v>
      </c>
      <c r="J68" s="32">
        <f>SUM(J69)</f>
        <v>255</v>
      </c>
      <c r="K68" s="32">
        <f t="shared" ref="K68:L68" si="6">SUM(K69)</f>
        <v>255</v>
      </c>
      <c r="L68" s="32">
        <f t="shared" si="6"/>
        <v>255</v>
      </c>
      <c r="M68" s="30"/>
    </row>
    <row r="69" spans="9:13" x14ac:dyDescent="0.25">
      <c r="J69" s="30">
        <v>255</v>
      </c>
      <c r="K69" s="30">
        <v>255</v>
      </c>
      <c r="L69" s="30">
        <v>255</v>
      </c>
      <c r="M69" s="30"/>
    </row>
    <row r="70" spans="9:13" x14ac:dyDescent="0.25">
      <c r="J70" s="30"/>
      <c r="K70" s="30"/>
      <c r="L70" s="30"/>
      <c r="M70" s="30"/>
    </row>
    <row r="71" spans="9:13" x14ac:dyDescent="0.25">
      <c r="J71" s="30"/>
      <c r="K71" s="30"/>
      <c r="L71" s="30"/>
      <c r="M71" s="30"/>
    </row>
    <row r="72" spans="9:13" x14ac:dyDescent="0.25">
      <c r="J72" s="30"/>
      <c r="K72" s="30"/>
      <c r="L72" s="30"/>
      <c r="M72" s="30"/>
    </row>
    <row r="73" spans="9:13" x14ac:dyDescent="0.25">
      <c r="J73" s="30"/>
      <c r="K73" s="30"/>
      <c r="L73" s="30"/>
      <c r="M73" s="30"/>
    </row>
    <row r="74" spans="9:13" x14ac:dyDescent="0.25">
      <c r="J74" s="30"/>
      <c r="K74" s="30"/>
      <c r="L74" s="30"/>
      <c r="M74" s="30"/>
    </row>
    <row r="75" spans="9:13" x14ac:dyDescent="0.25">
      <c r="J75" s="30"/>
      <c r="K75" s="30"/>
      <c r="L75" s="30"/>
      <c r="M75" s="30"/>
    </row>
    <row r="76" spans="9:13" x14ac:dyDescent="0.25">
      <c r="J76" s="30"/>
      <c r="K76" s="30"/>
      <c r="L76" s="30"/>
      <c r="M76" s="30"/>
    </row>
    <row r="77" spans="9:13" x14ac:dyDescent="0.25">
      <c r="J77" s="30"/>
      <c r="K77" s="30"/>
      <c r="L77" s="30"/>
      <c r="M77" s="30"/>
    </row>
    <row r="78" spans="9:13" x14ac:dyDescent="0.25">
      <c r="J78" s="30"/>
      <c r="K78" s="30"/>
      <c r="L78" s="30"/>
      <c r="M78" s="30"/>
    </row>
    <row r="79" spans="9:13" x14ac:dyDescent="0.25">
      <c r="J79" s="30"/>
      <c r="K79" s="30"/>
      <c r="L79" s="30"/>
      <c r="M79" s="30"/>
    </row>
    <row r="80" spans="9:13" x14ac:dyDescent="0.25">
      <c r="J80" s="30"/>
      <c r="K80" s="30"/>
      <c r="L80" s="30"/>
      <c r="M80" s="30"/>
    </row>
    <row r="81" spans="10:13" x14ac:dyDescent="0.25">
      <c r="J81" s="30"/>
      <c r="K81" s="30"/>
      <c r="L81" s="30"/>
      <c r="M81" s="30"/>
    </row>
    <row r="82" spans="10:13" x14ac:dyDescent="0.25">
      <c r="J82" s="30"/>
      <c r="K82" s="30"/>
      <c r="L82" s="30"/>
      <c r="M82" s="30"/>
    </row>
    <row r="83" spans="10:13" x14ac:dyDescent="0.25">
      <c r="J83" s="30"/>
      <c r="K83" s="30"/>
      <c r="L83" s="30"/>
      <c r="M83" s="30"/>
    </row>
    <row r="84" spans="10:13" x14ac:dyDescent="0.25">
      <c r="J84" s="30"/>
      <c r="K84" s="30"/>
      <c r="L84" s="30"/>
      <c r="M84" s="30"/>
    </row>
    <row r="85" spans="10:13" x14ac:dyDescent="0.25">
      <c r="J85" s="30"/>
      <c r="K85" s="30"/>
      <c r="L85" s="30"/>
      <c r="M85" s="30"/>
    </row>
    <row r="86" spans="10:13" x14ac:dyDescent="0.25">
      <c r="J86" s="30"/>
      <c r="K86" s="30"/>
      <c r="L86" s="30"/>
      <c r="M86" s="30"/>
    </row>
    <row r="87" spans="10:13" x14ac:dyDescent="0.25">
      <c r="J87" s="30"/>
      <c r="K87" s="30"/>
      <c r="L87" s="30"/>
      <c r="M87" s="30"/>
    </row>
    <row r="88" spans="10:13" x14ac:dyDescent="0.25">
      <c r="J88" s="30"/>
      <c r="K88" s="30"/>
      <c r="L88" s="30"/>
      <c r="M88" s="30"/>
    </row>
    <row r="89" spans="10:13" x14ac:dyDescent="0.25">
      <c r="J89" s="30"/>
      <c r="K89" s="30"/>
      <c r="L89" s="30"/>
      <c r="M89" s="30"/>
    </row>
    <row r="90" spans="10:13" x14ac:dyDescent="0.25">
      <c r="J90" s="30"/>
      <c r="K90" s="30"/>
      <c r="L90" s="30"/>
      <c r="M90" s="30"/>
    </row>
    <row r="91" spans="10:13" x14ac:dyDescent="0.25">
      <c r="J91" s="30"/>
      <c r="K91" s="30"/>
      <c r="L91" s="30"/>
      <c r="M91" s="30"/>
    </row>
    <row r="92" spans="10:13" x14ac:dyDescent="0.25">
      <c r="J92" s="30"/>
      <c r="K92" s="30"/>
      <c r="L92" s="30"/>
      <c r="M92" s="30"/>
    </row>
    <row r="93" spans="10:13" x14ac:dyDescent="0.25">
      <c r="J93" s="30"/>
      <c r="K93" s="30"/>
      <c r="L93" s="30"/>
      <c r="M93" s="30"/>
    </row>
    <row r="94" spans="10:13" x14ac:dyDescent="0.25">
      <c r="J94" s="30"/>
      <c r="K94" s="30"/>
      <c r="L94" s="30"/>
      <c r="M94" s="30"/>
    </row>
    <row r="95" spans="10:13" x14ac:dyDescent="0.25">
      <c r="J95" s="30"/>
      <c r="K95" s="30"/>
      <c r="L95" s="30"/>
      <c r="M95" s="30"/>
    </row>
    <row r="96" spans="10:13" x14ac:dyDescent="0.25">
      <c r="J96" s="30"/>
      <c r="K96" s="30"/>
      <c r="L96" s="30"/>
      <c r="M96" s="30"/>
    </row>
    <row r="97" spans="10:13" x14ac:dyDescent="0.25">
      <c r="J97" s="30"/>
      <c r="K97" s="30"/>
      <c r="L97" s="30"/>
      <c r="M97" s="30"/>
    </row>
    <row r="98" spans="10:13" x14ac:dyDescent="0.25">
      <c r="J98" s="30"/>
      <c r="K98" s="30"/>
      <c r="L98" s="30"/>
      <c r="M98" s="30"/>
    </row>
    <row r="99" spans="10:13" x14ac:dyDescent="0.25">
      <c r="J99" s="30"/>
      <c r="K99" s="30"/>
      <c r="L99" s="30"/>
      <c r="M99" s="30"/>
    </row>
    <row r="100" spans="10:13" x14ac:dyDescent="0.25">
      <c r="J100" s="30"/>
      <c r="K100" s="30"/>
      <c r="L100" s="30"/>
      <c r="M100" s="30"/>
    </row>
    <row r="101" spans="10:13" x14ac:dyDescent="0.25">
      <c r="J101" s="30"/>
      <c r="K101" s="30"/>
      <c r="L101" s="30"/>
      <c r="M101" s="30"/>
    </row>
    <row r="102" spans="10:13" x14ac:dyDescent="0.25">
      <c r="J102" s="30"/>
      <c r="K102" s="30"/>
      <c r="L102" s="30"/>
      <c r="M102" s="30"/>
    </row>
    <row r="103" spans="10:13" x14ac:dyDescent="0.25">
      <c r="J103" s="30"/>
      <c r="K103" s="30"/>
      <c r="L103" s="30"/>
      <c r="M103" s="30"/>
    </row>
    <row r="104" spans="10:13" x14ac:dyDescent="0.25">
      <c r="J104" s="30"/>
      <c r="K104" s="30"/>
      <c r="L104" s="30"/>
      <c r="M104" s="30"/>
    </row>
    <row r="105" spans="10:13" x14ac:dyDescent="0.25">
      <c r="J105" s="30"/>
      <c r="K105" s="30"/>
      <c r="L105" s="30"/>
      <c r="M105" s="30"/>
    </row>
    <row r="106" spans="10:13" x14ac:dyDescent="0.25">
      <c r="J106" s="30"/>
      <c r="K106" s="30"/>
      <c r="L106" s="30"/>
      <c r="M106" s="30"/>
    </row>
    <row r="107" spans="10:13" x14ac:dyDescent="0.25">
      <c r="J107" s="30"/>
      <c r="K107" s="30"/>
      <c r="L107" s="30"/>
      <c r="M107" s="30"/>
    </row>
    <row r="108" spans="10:13" x14ac:dyDescent="0.25">
      <c r="J108" s="30"/>
      <c r="K108" s="30"/>
      <c r="L108" s="30"/>
      <c r="M108" s="30"/>
    </row>
    <row r="109" spans="10:13" x14ac:dyDescent="0.25">
      <c r="J109" s="30"/>
      <c r="K109" s="30"/>
      <c r="L109" s="30"/>
      <c r="M109" s="30"/>
    </row>
    <row r="110" spans="10:13" x14ac:dyDescent="0.25">
      <c r="J110" s="30"/>
      <c r="K110" s="30"/>
      <c r="L110" s="30"/>
      <c r="M110" s="30"/>
    </row>
    <row r="111" spans="10:13" x14ac:dyDescent="0.25">
      <c r="J111" s="30"/>
      <c r="K111" s="30"/>
      <c r="L111" s="30"/>
      <c r="M111" s="30"/>
    </row>
    <row r="112" spans="10:13" x14ac:dyDescent="0.25">
      <c r="J112" s="30"/>
      <c r="K112" s="30"/>
      <c r="L112" s="30"/>
      <c r="M112" s="30"/>
    </row>
    <row r="113" spans="10:13" x14ac:dyDescent="0.25">
      <c r="J113" s="30"/>
      <c r="K113" s="30"/>
      <c r="L113" s="30"/>
      <c r="M113" s="30"/>
    </row>
    <row r="114" spans="10:13" x14ac:dyDescent="0.25">
      <c r="J114" s="30"/>
      <c r="K114" s="30"/>
      <c r="L114" s="30"/>
      <c r="M114" s="30"/>
    </row>
    <row r="115" spans="10:13" x14ac:dyDescent="0.25">
      <c r="J115" s="30"/>
      <c r="K115" s="30"/>
      <c r="L115" s="30"/>
      <c r="M115" s="30"/>
    </row>
    <row r="116" spans="10:13" x14ac:dyDescent="0.25">
      <c r="J116" s="30"/>
      <c r="K116" s="30"/>
      <c r="L116" s="30"/>
      <c r="M116" s="30"/>
    </row>
    <row r="117" spans="10:13" x14ac:dyDescent="0.25">
      <c r="J117" s="30"/>
      <c r="K117" s="30"/>
      <c r="L117" s="30"/>
      <c r="M117" s="30"/>
    </row>
    <row r="118" spans="10:13" x14ac:dyDescent="0.25">
      <c r="J118" s="30"/>
      <c r="K118" s="30"/>
      <c r="L118" s="30"/>
      <c r="M118" s="30"/>
    </row>
    <row r="119" spans="10:13" x14ac:dyDescent="0.25">
      <c r="J119" s="30"/>
      <c r="K119" s="30"/>
      <c r="L119" s="30"/>
      <c r="M119" s="30"/>
    </row>
    <row r="120" spans="10:13" x14ac:dyDescent="0.25">
      <c r="J120" s="30"/>
      <c r="K120" s="30"/>
      <c r="L120" s="30"/>
      <c r="M120" s="30"/>
    </row>
    <row r="121" spans="10:13" x14ac:dyDescent="0.25">
      <c r="J121" s="30"/>
      <c r="K121" s="30"/>
      <c r="L121" s="30"/>
      <c r="M121" s="30"/>
    </row>
    <row r="122" spans="10:13" x14ac:dyDescent="0.25">
      <c r="J122" s="30"/>
      <c r="K122" s="30"/>
      <c r="L122" s="30"/>
      <c r="M122" s="30"/>
    </row>
    <row r="123" spans="10:13" x14ac:dyDescent="0.25">
      <c r="J123" s="30"/>
      <c r="K123" s="30"/>
      <c r="L123" s="30"/>
      <c r="M123" s="30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МБТ</vt:lpstr>
      <vt:lpstr>Лист3</vt:lpstr>
      <vt:lpstr>Лист1</vt:lpstr>
      <vt:lpstr>МБТ!Область_печати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Николаевна Никитина</dc:creator>
  <cp:lastModifiedBy>Ольга Анатольевна Дутченко</cp:lastModifiedBy>
  <cp:lastPrinted>2018-11-14T03:06:24Z</cp:lastPrinted>
  <dcterms:created xsi:type="dcterms:W3CDTF">2013-10-31T05:49:42Z</dcterms:created>
  <dcterms:modified xsi:type="dcterms:W3CDTF">2018-11-14T08:18:34Z</dcterms:modified>
</cp:coreProperties>
</file>